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 firstSheet="3" activeTab="11"/>
  </bookViews>
  <sheets>
    <sheet name="O.OB02 D.CAT17" sheetId="1" r:id="rId1"/>
    <sheet name="O.OB02 D.CAT18" sheetId="3" r:id="rId2"/>
    <sheet name="O.OB02 D.CAT19" sheetId="4" r:id="rId3"/>
    <sheet name="O.OB02 D.CAT20" sheetId="5" r:id="rId4"/>
    <sheet name="O.OB02 D.CAT20_" sheetId="6" r:id="rId5"/>
    <sheet name=" D.CAT20_" sheetId="12" r:id="rId6"/>
    <sheet name="O.OB02 D.CAT21" sheetId="7" r:id="rId7"/>
    <sheet name="O.OB02 D.CAT22" sheetId="8" r:id="rId8"/>
    <sheet name="O.OB02 D.CAT23" sheetId="9" r:id="rId9"/>
    <sheet name="O.OB02 D.CAT24" sheetId="10" r:id="rId10"/>
    <sheet name="O.OB02 D.CAT25_" sheetId="11" r:id="rId11"/>
    <sheet name=" D.CAT25_" sheetId="13" r:id="rId12"/>
  </sheets>
  <definedNames>
    <definedName name="_xlnm.Print_Titles" localSheetId="5">' D.CAT20_'!$7:$9</definedName>
    <definedName name="_xlnm.Print_Titles" localSheetId="11">' D.CAT25_'!$7:$9</definedName>
    <definedName name="_xlnm.Print_Titles" localSheetId="0">'O.OB02 D.CAT17'!$7:$12</definedName>
    <definedName name="_xlnm.Print_Titles" localSheetId="1">'O.OB02 D.CAT18'!$7:$12</definedName>
    <definedName name="_xlnm.Print_Titles" localSheetId="2">'O.OB02 D.CAT19'!$7:$12</definedName>
    <definedName name="_xlnm.Print_Titles" localSheetId="3">'O.OB02 D.CAT20'!$7:$12</definedName>
    <definedName name="_xlnm.Print_Titles" localSheetId="4">'O.OB02 D.CAT20_'!$7:$12</definedName>
    <definedName name="_xlnm.Print_Titles" localSheetId="6">'O.OB02 D.CAT21'!$7:$12</definedName>
    <definedName name="_xlnm.Print_Titles" localSheetId="7">'O.OB02 D.CAT22'!$7:$12</definedName>
    <definedName name="_xlnm.Print_Titles" localSheetId="8">'O.OB02 D.CAT23'!$7:$12</definedName>
    <definedName name="_xlnm.Print_Titles" localSheetId="9">'O.OB02 D.CAT24'!$7:$12</definedName>
    <definedName name="_xlnm.Print_Titles" localSheetId="10">'O.OB02 D.CAT25_'!$7:$12</definedName>
  </definedNames>
  <calcPr calcId="145621"/>
</workbook>
</file>

<file path=xl/calcChain.xml><?xml version="1.0" encoding="utf-8"?>
<calcChain xmlns="http://schemas.openxmlformats.org/spreadsheetml/2006/main">
  <c r="I50" i="11" l="1"/>
  <c r="E50" i="11"/>
  <c r="D50" i="11"/>
  <c r="I49" i="11"/>
  <c r="E49" i="11"/>
  <c r="D49" i="11"/>
  <c r="D48" i="11"/>
  <c r="D47" i="11"/>
  <c r="H46" i="11"/>
  <c r="G46" i="11"/>
  <c r="D45" i="11"/>
  <c r="B45" i="11"/>
  <c r="F44" i="11"/>
  <c r="I44" i="11" s="1"/>
  <c r="D44" i="11"/>
  <c r="B44" i="11"/>
  <c r="D43" i="11"/>
  <c r="B43" i="11"/>
  <c r="F42" i="11"/>
  <c r="I42" i="11" s="1"/>
  <c r="D42" i="11"/>
  <c r="B42" i="11"/>
  <c r="D41" i="11"/>
  <c r="B41" i="11"/>
  <c r="F40" i="11"/>
  <c r="I40" i="11" s="1"/>
  <c r="D40" i="11"/>
  <c r="B40" i="11"/>
  <c r="D39" i="11"/>
  <c r="B39" i="11"/>
  <c r="F38" i="11"/>
  <c r="I38" i="11" s="1"/>
  <c r="D38" i="11"/>
  <c r="B38" i="11"/>
  <c r="F37" i="11"/>
  <c r="I37" i="11" s="1"/>
  <c r="D37" i="11"/>
  <c r="B37" i="11"/>
  <c r="H35" i="11"/>
  <c r="G35" i="11"/>
  <c r="F35" i="11"/>
  <c r="E35" i="11"/>
  <c r="I34" i="11"/>
  <c r="E34" i="11"/>
  <c r="D34" i="11"/>
  <c r="I33" i="11"/>
  <c r="E33" i="11"/>
  <c r="G32" i="11"/>
  <c r="G31" i="11"/>
  <c r="G30" i="11"/>
  <c r="P28" i="11"/>
  <c r="O28" i="11"/>
  <c r="N28" i="11"/>
  <c r="S28" i="11"/>
  <c r="R28" i="11"/>
  <c r="Q28" i="11"/>
  <c r="M28" i="11"/>
  <c r="L28" i="11"/>
  <c r="K28" i="11"/>
  <c r="I28" i="11"/>
  <c r="H28" i="11"/>
  <c r="G28" i="11"/>
  <c r="F28" i="11"/>
  <c r="E28" i="11"/>
  <c r="G24" i="11"/>
  <c r="F24" i="11"/>
  <c r="D24" i="11"/>
  <c r="G19" i="11"/>
  <c r="F19" i="11"/>
  <c r="D19" i="11"/>
  <c r="G14" i="11"/>
  <c r="F14" i="11"/>
  <c r="D14" i="11"/>
  <c r="I178" i="10"/>
  <c r="E178" i="10"/>
  <c r="D178" i="10"/>
  <c r="I177" i="10"/>
  <c r="E177" i="10"/>
  <c r="D177" i="10"/>
  <c r="D176" i="10"/>
  <c r="D175" i="10"/>
  <c r="H174" i="10"/>
  <c r="G174" i="10"/>
  <c r="D173" i="10"/>
  <c r="B173" i="10"/>
  <c r="D172" i="10"/>
  <c r="B172" i="10"/>
  <c r="D171" i="10"/>
  <c r="B171" i="10"/>
  <c r="D170" i="10"/>
  <c r="B170" i="10"/>
  <c r="D169" i="10"/>
  <c r="B169" i="10"/>
  <c r="D168" i="10"/>
  <c r="B168" i="10"/>
  <c r="D167" i="10"/>
  <c r="B167" i="10"/>
  <c r="F166" i="10"/>
  <c r="I166" i="10" s="1"/>
  <c r="D166" i="10"/>
  <c r="B166" i="10"/>
  <c r="F165" i="10"/>
  <c r="I165" i="10" s="1"/>
  <c r="D165" i="10"/>
  <c r="B165" i="10"/>
  <c r="H163" i="10"/>
  <c r="G163" i="10"/>
  <c r="F163" i="10"/>
  <c r="E163" i="10"/>
  <c r="I162" i="10"/>
  <c r="E162" i="10"/>
  <c r="D162" i="10"/>
  <c r="I161" i="10"/>
  <c r="E161" i="10"/>
  <c r="G160" i="10"/>
  <c r="G159" i="10"/>
  <c r="G158" i="10"/>
  <c r="P156" i="10"/>
  <c r="O156" i="10"/>
  <c r="N156" i="10"/>
  <c r="S156" i="10"/>
  <c r="R156" i="10"/>
  <c r="Q156" i="10"/>
  <c r="M156" i="10"/>
  <c r="L156" i="10"/>
  <c r="K156" i="10"/>
  <c r="I156" i="10"/>
  <c r="H156" i="10"/>
  <c r="G156" i="10"/>
  <c r="F156" i="10"/>
  <c r="E156" i="10"/>
  <c r="G152" i="10"/>
  <c r="F152" i="10"/>
  <c r="D152" i="10"/>
  <c r="G147" i="10"/>
  <c r="F147" i="10"/>
  <c r="D147" i="10"/>
  <c r="G142" i="10"/>
  <c r="F142" i="10"/>
  <c r="D142" i="10"/>
  <c r="G137" i="10"/>
  <c r="F137" i="10"/>
  <c r="D137" i="10"/>
  <c r="G132" i="10"/>
  <c r="F132" i="10"/>
  <c r="D132" i="10"/>
  <c r="G127" i="10"/>
  <c r="F127" i="10"/>
  <c r="D127" i="10"/>
  <c r="G122" i="10"/>
  <c r="F122" i="10"/>
  <c r="D122" i="10"/>
  <c r="G117" i="10"/>
  <c r="F117" i="10"/>
  <c r="D117" i="10"/>
  <c r="G112" i="10"/>
  <c r="F112" i="10"/>
  <c r="D112" i="10"/>
  <c r="G106" i="10"/>
  <c r="F106" i="10"/>
  <c r="D106" i="10"/>
  <c r="G100" i="10"/>
  <c r="F100" i="10"/>
  <c r="D100" i="10"/>
  <c r="G94" i="10"/>
  <c r="F94" i="10"/>
  <c r="D94" i="10"/>
  <c r="G89" i="10"/>
  <c r="F89" i="10"/>
  <c r="D89" i="10"/>
  <c r="G84" i="10"/>
  <c r="F84" i="10"/>
  <c r="D84" i="10"/>
  <c r="G79" i="10"/>
  <c r="F79" i="10"/>
  <c r="D79" i="10"/>
  <c r="G74" i="10"/>
  <c r="F74" i="10"/>
  <c r="D74" i="10"/>
  <c r="G69" i="10"/>
  <c r="F69" i="10"/>
  <c r="D69" i="10"/>
  <c r="G64" i="10"/>
  <c r="F64" i="10"/>
  <c r="D64" i="10"/>
  <c r="G59" i="10"/>
  <c r="F59" i="10"/>
  <c r="D59" i="10"/>
  <c r="G54" i="10"/>
  <c r="F54" i="10"/>
  <c r="D54" i="10"/>
  <c r="G49" i="10"/>
  <c r="F49" i="10"/>
  <c r="D49" i="10"/>
  <c r="G44" i="10"/>
  <c r="F44" i="10"/>
  <c r="D44" i="10"/>
  <c r="G39" i="10"/>
  <c r="F39" i="10"/>
  <c r="D39" i="10"/>
  <c r="G34" i="10"/>
  <c r="F34" i="10"/>
  <c r="D34" i="10"/>
  <c r="G29" i="10"/>
  <c r="F29" i="10"/>
  <c r="D29" i="10"/>
  <c r="G24" i="10"/>
  <c r="F24" i="10"/>
  <c r="D24" i="10"/>
  <c r="G19" i="10"/>
  <c r="F19" i="10"/>
  <c r="D19" i="10"/>
  <c r="G14" i="10"/>
  <c r="F14" i="10"/>
  <c r="D14" i="10"/>
  <c r="I328" i="9"/>
  <c r="E328" i="9"/>
  <c r="D328" i="9"/>
  <c r="I327" i="9"/>
  <c r="E327" i="9"/>
  <c r="D327" i="9"/>
  <c r="D326" i="9"/>
  <c r="D325" i="9"/>
  <c r="H324" i="9"/>
  <c r="G324" i="9"/>
  <c r="D323" i="9"/>
  <c r="B323" i="9"/>
  <c r="D322" i="9"/>
  <c r="B322" i="9"/>
  <c r="D321" i="9"/>
  <c r="B321" i="9"/>
  <c r="D320" i="9"/>
  <c r="B320" i="9"/>
  <c r="D319" i="9"/>
  <c r="B319" i="9"/>
  <c r="D318" i="9"/>
  <c r="B318" i="9"/>
  <c r="D317" i="9"/>
  <c r="B317" i="9"/>
  <c r="D316" i="9"/>
  <c r="B316" i="9"/>
  <c r="F315" i="9"/>
  <c r="I315" i="9" s="1"/>
  <c r="D315" i="9"/>
  <c r="B315" i="9"/>
  <c r="H313" i="9"/>
  <c r="G313" i="9"/>
  <c r="F313" i="9"/>
  <c r="E313" i="9"/>
  <c r="I312" i="9"/>
  <c r="E312" i="9"/>
  <c r="D312" i="9"/>
  <c r="I311" i="9"/>
  <c r="E311" i="9"/>
  <c r="G310" i="9"/>
  <c r="G309" i="9"/>
  <c r="G308" i="9"/>
  <c r="P306" i="9"/>
  <c r="O306" i="9"/>
  <c r="N306" i="9"/>
  <c r="S306" i="9"/>
  <c r="R306" i="9"/>
  <c r="Q306" i="9"/>
  <c r="M306" i="9"/>
  <c r="L306" i="9"/>
  <c r="K306" i="9"/>
  <c r="I306" i="9"/>
  <c r="H306" i="9"/>
  <c r="G306" i="9"/>
  <c r="F306" i="9"/>
  <c r="E306" i="9"/>
  <c r="G302" i="9"/>
  <c r="F302" i="9"/>
  <c r="D302" i="9"/>
  <c r="G297" i="9"/>
  <c r="F297" i="9"/>
  <c r="D297" i="9"/>
  <c r="G292" i="9"/>
  <c r="F292" i="9"/>
  <c r="D292" i="9"/>
  <c r="G287" i="9"/>
  <c r="F287" i="9"/>
  <c r="D287" i="9"/>
  <c r="G282" i="9"/>
  <c r="F282" i="9"/>
  <c r="D282" i="9"/>
  <c r="G277" i="9"/>
  <c r="F277" i="9"/>
  <c r="D277" i="9"/>
  <c r="G272" i="9"/>
  <c r="F272" i="9"/>
  <c r="D272" i="9"/>
  <c r="G267" i="9"/>
  <c r="F267" i="9"/>
  <c r="D267" i="9"/>
  <c r="G262" i="9"/>
  <c r="F262" i="9"/>
  <c r="D262" i="9"/>
  <c r="G256" i="9"/>
  <c r="F256" i="9"/>
  <c r="D256" i="9"/>
  <c r="G250" i="9"/>
  <c r="F250" i="9"/>
  <c r="D250" i="9"/>
  <c r="G244" i="9"/>
  <c r="F244" i="9"/>
  <c r="D244" i="9"/>
  <c r="G238" i="9"/>
  <c r="F238" i="9"/>
  <c r="D238" i="9"/>
  <c r="G232" i="9"/>
  <c r="F232" i="9"/>
  <c r="D232" i="9"/>
  <c r="G226" i="9"/>
  <c r="F226" i="9"/>
  <c r="D226" i="9"/>
  <c r="G221" i="9"/>
  <c r="F221" i="9"/>
  <c r="D221" i="9"/>
  <c r="G216" i="9"/>
  <c r="F216" i="9"/>
  <c r="D216" i="9"/>
  <c r="G211" i="9"/>
  <c r="F211" i="9"/>
  <c r="D211" i="9"/>
  <c r="G206" i="9"/>
  <c r="F206" i="9"/>
  <c r="D206" i="9"/>
  <c r="G201" i="9"/>
  <c r="F201" i="9"/>
  <c r="D201" i="9"/>
  <c r="G195" i="9"/>
  <c r="F195" i="9"/>
  <c r="D195" i="9"/>
  <c r="G189" i="9"/>
  <c r="F189" i="9"/>
  <c r="D189" i="9"/>
  <c r="G184" i="9"/>
  <c r="F184" i="9"/>
  <c r="D184" i="9"/>
  <c r="G179" i="9"/>
  <c r="F179" i="9"/>
  <c r="D179" i="9"/>
  <c r="G174" i="9"/>
  <c r="F174" i="9"/>
  <c r="D174" i="9"/>
  <c r="G169" i="9"/>
  <c r="F169" i="9"/>
  <c r="D169" i="9"/>
  <c r="G164" i="9"/>
  <c r="F164" i="9"/>
  <c r="D164" i="9"/>
  <c r="G159" i="9"/>
  <c r="F159" i="9"/>
  <c r="D159" i="9"/>
  <c r="G154" i="9"/>
  <c r="F154" i="9"/>
  <c r="D154" i="9"/>
  <c r="G149" i="9"/>
  <c r="F149" i="9"/>
  <c r="D149" i="9"/>
  <c r="G143" i="9"/>
  <c r="F143" i="9"/>
  <c r="D143" i="9"/>
  <c r="G137" i="9"/>
  <c r="F137" i="9"/>
  <c r="D137" i="9"/>
  <c r="G132" i="9"/>
  <c r="F132" i="9"/>
  <c r="D132" i="9"/>
  <c r="G127" i="9"/>
  <c r="F127" i="9"/>
  <c r="D127" i="9"/>
  <c r="G122" i="9"/>
  <c r="F122" i="9"/>
  <c r="D122" i="9"/>
  <c r="G117" i="9"/>
  <c r="F117" i="9"/>
  <c r="D117" i="9"/>
  <c r="G112" i="9"/>
  <c r="F112" i="9"/>
  <c r="D112" i="9"/>
  <c r="G107" i="9"/>
  <c r="F107" i="9"/>
  <c r="D107" i="9"/>
  <c r="G102" i="9"/>
  <c r="F102" i="9"/>
  <c r="D102" i="9"/>
  <c r="G97" i="9"/>
  <c r="F97" i="9"/>
  <c r="D97" i="9"/>
  <c r="G92" i="9"/>
  <c r="F92" i="9"/>
  <c r="D92" i="9"/>
  <c r="G87" i="9"/>
  <c r="F87" i="9"/>
  <c r="D87" i="9"/>
  <c r="G81" i="9"/>
  <c r="F81" i="9"/>
  <c r="D81" i="9"/>
  <c r="G76" i="9"/>
  <c r="F76" i="9"/>
  <c r="D76" i="9"/>
  <c r="G70" i="9"/>
  <c r="F70" i="9"/>
  <c r="D70" i="9"/>
  <c r="G65" i="9"/>
  <c r="F65" i="9"/>
  <c r="D65" i="9"/>
  <c r="G59" i="9"/>
  <c r="F59" i="9"/>
  <c r="D59" i="9"/>
  <c r="G53" i="9"/>
  <c r="F53" i="9"/>
  <c r="D53" i="9"/>
  <c r="G48" i="9"/>
  <c r="F48" i="9"/>
  <c r="D48" i="9"/>
  <c r="G42" i="9"/>
  <c r="F42" i="9"/>
  <c r="D42" i="9"/>
  <c r="G37" i="9"/>
  <c r="F37" i="9"/>
  <c r="D37" i="9"/>
  <c r="G31" i="9"/>
  <c r="F31" i="9"/>
  <c r="D31" i="9"/>
  <c r="G25" i="9"/>
  <c r="F25" i="9"/>
  <c r="D25" i="9"/>
  <c r="G20" i="9"/>
  <c r="F20" i="9"/>
  <c r="D20" i="9"/>
  <c r="G14" i="9"/>
  <c r="F14" i="9"/>
  <c r="D14" i="9"/>
  <c r="I186" i="8"/>
  <c r="E186" i="8"/>
  <c r="D186" i="8"/>
  <c r="I185" i="8"/>
  <c r="E185" i="8"/>
  <c r="D185" i="8"/>
  <c r="D184" i="8"/>
  <c r="D183" i="8"/>
  <c r="H182" i="8"/>
  <c r="G182" i="8"/>
  <c r="D181" i="8"/>
  <c r="B181" i="8"/>
  <c r="F180" i="8"/>
  <c r="I180" i="8" s="1"/>
  <c r="D180" i="8"/>
  <c r="B180" i="8"/>
  <c r="D179" i="8"/>
  <c r="B179" i="8"/>
  <c r="F178" i="8"/>
  <c r="I178" i="8" s="1"/>
  <c r="D178" i="8"/>
  <c r="B178" i="8"/>
  <c r="D177" i="8"/>
  <c r="B177" i="8"/>
  <c r="F176" i="8"/>
  <c r="I176" i="8" s="1"/>
  <c r="D176" i="8"/>
  <c r="B176" i="8"/>
  <c r="D175" i="8"/>
  <c r="B175" i="8"/>
  <c r="F174" i="8"/>
  <c r="I174" i="8" s="1"/>
  <c r="D174" i="8"/>
  <c r="B174" i="8"/>
  <c r="F173" i="8"/>
  <c r="I173" i="8" s="1"/>
  <c r="D173" i="8"/>
  <c r="B173" i="8"/>
  <c r="H171" i="8"/>
  <c r="G171" i="8"/>
  <c r="F171" i="8"/>
  <c r="E171" i="8"/>
  <c r="I170" i="8"/>
  <c r="E170" i="8"/>
  <c r="D170" i="8"/>
  <c r="I169" i="8"/>
  <c r="E169" i="8"/>
  <c r="G168" i="8"/>
  <c r="G167" i="8"/>
  <c r="G166" i="8"/>
  <c r="P164" i="8"/>
  <c r="O164" i="8"/>
  <c r="N164" i="8"/>
  <c r="S164" i="8"/>
  <c r="R164" i="8"/>
  <c r="Q164" i="8"/>
  <c r="M164" i="8"/>
  <c r="L164" i="8"/>
  <c r="K164" i="8"/>
  <c r="I164" i="8"/>
  <c r="H164" i="8"/>
  <c r="G164" i="8"/>
  <c r="F164" i="8"/>
  <c r="E164" i="8"/>
  <c r="G160" i="8"/>
  <c r="F160" i="8"/>
  <c r="D160" i="8"/>
  <c r="G155" i="8"/>
  <c r="F155" i="8"/>
  <c r="D155" i="8"/>
  <c r="G150" i="8"/>
  <c r="F150" i="8"/>
  <c r="D150" i="8"/>
  <c r="G144" i="8"/>
  <c r="F144" i="8"/>
  <c r="D144" i="8"/>
  <c r="G139" i="8"/>
  <c r="F139" i="8"/>
  <c r="D139" i="8"/>
  <c r="G134" i="8"/>
  <c r="F134" i="8"/>
  <c r="D134" i="8"/>
  <c r="G129" i="8"/>
  <c r="F129" i="8"/>
  <c r="D129" i="8"/>
  <c r="G124" i="8"/>
  <c r="F124" i="8"/>
  <c r="D124" i="8"/>
  <c r="G119" i="8"/>
  <c r="F119" i="8"/>
  <c r="D119" i="8"/>
  <c r="G114" i="8"/>
  <c r="F114" i="8"/>
  <c r="D114" i="8"/>
  <c r="G108" i="8"/>
  <c r="F108" i="8"/>
  <c r="D108" i="8"/>
  <c r="G102" i="8"/>
  <c r="F102" i="8"/>
  <c r="D102" i="8"/>
  <c r="G96" i="8"/>
  <c r="F96" i="8"/>
  <c r="D96" i="8"/>
  <c r="G91" i="8"/>
  <c r="F91" i="8"/>
  <c r="D91" i="8"/>
  <c r="G85" i="8"/>
  <c r="F85" i="8"/>
  <c r="D85" i="8"/>
  <c r="G80" i="8"/>
  <c r="F80" i="8"/>
  <c r="D80" i="8"/>
  <c r="G73" i="8"/>
  <c r="F73" i="8"/>
  <c r="D73" i="8"/>
  <c r="G68" i="8"/>
  <c r="F68" i="8"/>
  <c r="D68" i="8"/>
  <c r="G61" i="8"/>
  <c r="F61" i="8"/>
  <c r="D61" i="8"/>
  <c r="G56" i="8"/>
  <c r="F56" i="8"/>
  <c r="D56" i="8"/>
  <c r="G50" i="8"/>
  <c r="F50" i="8"/>
  <c r="D50" i="8"/>
  <c r="G44" i="8"/>
  <c r="F44" i="8"/>
  <c r="D44" i="8"/>
  <c r="G38" i="8"/>
  <c r="F38" i="8"/>
  <c r="D38" i="8"/>
  <c r="G32" i="8"/>
  <c r="F32" i="8"/>
  <c r="D32" i="8"/>
  <c r="G25" i="8"/>
  <c r="F25" i="8"/>
  <c r="D25" i="8"/>
  <c r="G20" i="8"/>
  <c r="F20" i="8"/>
  <c r="D20" i="8"/>
  <c r="G14" i="8"/>
  <c r="F14" i="8"/>
  <c r="D14" i="8"/>
  <c r="I369" i="7"/>
  <c r="E369" i="7"/>
  <c r="D369" i="7"/>
  <c r="I368" i="7"/>
  <c r="E368" i="7"/>
  <c r="D368" i="7"/>
  <c r="D367" i="7"/>
  <c r="D366" i="7"/>
  <c r="H365" i="7"/>
  <c r="G365" i="7"/>
  <c r="D364" i="7"/>
  <c r="B364" i="7"/>
  <c r="D363" i="7"/>
  <c r="B363" i="7"/>
  <c r="D362" i="7"/>
  <c r="B362" i="7"/>
  <c r="D361" i="7"/>
  <c r="B361" i="7"/>
  <c r="D360" i="7"/>
  <c r="B360" i="7"/>
  <c r="D359" i="7"/>
  <c r="B359" i="7"/>
  <c r="D358" i="7"/>
  <c r="B358" i="7"/>
  <c r="D357" i="7"/>
  <c r="B357" i="7"/>
  <c r="F356" i="7"/>
  <c r="I356" i="7" s="1"/>
  <c r="D356" i="7"/>
  <c r="B356" i="7"/>
  <c r="H354" i="7"/>
  <c r="G354" i="7"/>
  <c r="F354" i="7"/>
  <c r="E354" i="7"/>
  <c r="I353" i="7"/>
  <c r="E353" i="7"/>
  <c r="D353" i="7"/>
  <c r="I352" i="7"/>
  <c r="E352" i="7"/>
  <c r="G351" i="7"/>
  <c r="G350" i="7"/>
  <c r="G349" i="7"/>
  <c r="P347" i="7"/>
  <c r="O347" i="7"/>
  <c r="N347" i="7"/>
  <c r="S347" i="7"/>
  <c r="R347" i="7"/>
  <c r="Q347" i="7"/>
  <c r="M347" i="7"/>
  <c r="L347" i="7"/>
  <c r="K347" i="7"/>
  <c r="I347" i="7"/>
  <c r="H347" i="7"/>
  <c r="G347" i="7"/>
  <c r="F347" i="7"/>
  <c r="E347" i="7"/>
  <c r="G343" i="7"/>
  <c r="F343" i="7"/>
  <c r="D343" i="7"/>
  <c r="G338" i="7"/>
  <c r="F338" i="7"/>
  <c r="D338" i="7"/>
  <c r="G332" i="7"/>
  <c r="F332" i="7"/>
  <c r="D332" i="7"/>
  <c r="G326" i="7"/>
  <c r="F326" i="7"/>
  <c r="D326" i="7"/>
  <c r="G321" i="7"/>
  <c r="F321" i="7"/>
  <c r="D321" i="7"/>
  <c r="G316" i="7"/>
  <c r="F316" i="7"/>
  <c r="D316" i="7"/>
  <c r="G311" i="7"/>
  <c r="F311" i="7"/>
  <c r="D311" i="7"/>
  <c r="G306" i="7"/>
  <c r="F306" i="7"/>
  <c r="D306" i="7"/>
  <c r="G301" i="7"/>
  <c r="F301" i="7"/>
  <c r="D301" i="7"/>
  <c r="G295" i="7"/>
  <c r="F295" i="7"/>
  <c r="D295" i="7"/>
  <c r="G290" i="7"/>
  <c r="F290" i="7"/>
  <c r="D290" i="7"/>
  <c r="G284" i="7"/>
  <c r="F284" i="7"/>
  <c r="D284" i="7"/>
  <c r="G278" i="7"/>
  <c r="F278" i="7"/>
  <c r="D278" i="7"/>
  <c r="G272" i="7"/>
  <c r="F272" i="7"/>
  <c r="D272" i="7"/>
  <c r="G266" i="7"/>
  <c r="F266" i="7"/>
  <c r="D266" i="7"/>
  <c r="G260" i="7"/>
  <c r="F260" i="7"/>
  <c r="D260" i="7"/>
  <c r="G254" i="7"/>
  <c r="F254" i="7"/>
  <c r="D254" i="7"/>
  <c r="G248" i="7"/>
  <c r="F248" i="7"/>
  <c r="D248" i="7"/>
  <c r="G242" i="7"/>
  <c r="F242" i="7"/>
  <c r="D242" i="7"/>
  <c r="G236" i="7"/>
  <c r="F236" i="7"/>
  <c r="D236" i="7"/>
  <c r="G230" i="7"/>
  <c r="F230" i="7"/>
  <c r="D230" i="7"/>
  <c r="G222" i="7"/>
  <c r="F222" i="7"/>
  <c r="D222" i="7"/>
  <c r="G213" i="7"/>
  <c r="F213" i="7"/>
  <c r="D213" i="7"/>
  <c r="G207" i="7"/>
  <c r="F207" i="7"/>
  <c r="D207" i="7"/>
  <c r="G202" i="7"/>
  <c r="F202" i="7"/>
  <c r="D202" i="7"/>
  <c r="G197" i="7"/>
  <c r="F197" i="7"/>
  <c r="D197" i="7"/>
  <c r="G192" i="7"/>
  <c r="F192" i="7"/>
  <c r="D192" i="7"/>
  <c r="G187" i="7"/>
  <c r="F187" i="7"/>
  <c r="D187" i="7"/>
  <c r="G182" i="7"/>
  <c r="F182" i="7"/>
  <c r="D182" i="7"/>
  <c r="G177" i="7"/>
  <c r="F177" i="7"/>
  <c r="D177" i="7"/>
  <c r="G172" i="7"/>
  <c r="F172" i="7"/>
  <c r="D172" i="7"/>
  <c r="G167" i="7"/>
  <c r="F167" i="7"/>
  <c r="D167" i="7"/>
  <c r="G161" i="7"/>
  <c r="F161" i="7"/>
  <c r="D161" i="7"/>
  <c r="G155" i="7"/>
  <c r="F155" i="7"/>
  <c r="D155" i="7"/>
  <c r="G149" i="7"/>
  <c r="F149" i="7"/>
  <c r="D149" i="7"/>
  <c r="G143" i="7"/>
  <c r="F143" i="7"/>
  <c r="D143" i="7"/>
  <c r="G137" i="7"/>
  <c r="F137" i="7"/>
  <c r="D137" i="7"/>
  <c r="G131" i="7"/>
  <c r="F131" i="7"/>
  <c r="D131" i="7"/>
  <c r="G125" i="7"/>
  <c r="F125" i="7"/>
  <c r="D125" i="7"/>
  <c r="G120" i="7"/>
  <c r="F120" i="7"/>
  <c r="D120" i="7"/>
  <c r="G115" i="7"/>
  <c r="F115" i="7"/>
  <c r="D115" i="7"/>
  <c r="G110" i="7"/>
  <c r="F110" i="7"/>
  <c r="D110" i="7"/>
  <c r="G105" i="7"/>
  <c r="F105" i="7"/>
  <c r="D105" i="7"/>
  <c r="G100" i="7"/>
  <c r="F100" i="7"/>
  <c r="D100" i="7"/>
  <c r="G95" i="7"/>
  <c r="F95" i="7"/>
  <c r="D95" i="7"/>
  <c r="G90" i="7"/>
  <c r="F90" i="7"/>
  <c r="D90" i="7"/>
  <c r="G85" i="7"/>
  <c r="F85" i="7"/>
  <c r="D85" i="7"/>
  <c r="G80" i="7"/>
  <c r="F80" i="7"/>
  <c r="D80" i="7"/>
  <c r="G75" i="7"/>
  <c r="F75" i="7"/>
  <c r="D75" i="7"/>
  <c r="G70" i="7"/>
  <c r="F70" i="7"/>
  <c r="D70" i="7"/>
  <c r="G65" i="7"/>
  <c r="F65" i="7"/>
  <c r="D65" i="7"/>
  <c r="G60" i="7"/>
  <c r="F60" i="7"/>
  <c r="D60" i="7"/>
  <c r="G55" i="7"/>
  <c r="F55" i="7"/>
  <c r="D55" i="7"/>
  <c r="G50" i="7"/>
  <c r="F50" i="7"/>
  <c r="D50" i="7"/>
  <c r="G44" i="7"/>
  <c r="F44" i="7"/>
  <c r="D44" i="7"/>
  <c r="G38" i="7"/>
  <c r="F38" i="7"/>
  <c r="D38" i="7"/>
  <c r="G32" i="7"/>
  <c r="F32" i="7"/>
  <c r="D32" i="7"/>
  <c r="G26" i="7"/>
  <c r="F26" i="7"/>
  <c r="D26" i="7"/>
  <c r="G20" i="7"/>
  <c r="F20" i="7"/>
  <c r="D20" i="7"/>
  <c r="G14" i="7"/>
  <c r="F14" i="7"/>
  <c r="D14" i="7"/>
  <c r="I65" i="6"/>
  <c r="E65" i="6"/>
  <c r="D65" i="6"/>
  <c r="I64" i="6"/>
  <c r="E64" i="6"/>
  <c r="D64" i="6"/>
  <c r="D63" i="6"/>
  <c r="D62" i="6"/>
  <c r="H61" i="6"/>
  <c r="G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F53" i="6"/>
  <c r="I53" i="6" s="1"/>
  <c r="D53" i="6"/>
  <c r="B53" i="6"/>
  <c r="F52" i="6"/>
  <c r="I52" i="6" s="1"/>
  <c r="D52" i="6"/>
  <c r="B52" i="6"/>
  <c r="H50" i="6"/>
  <c r="G50" i="6"/>
  <c r="F50" i="6"/>
  <c r="E50" i="6"/>
  <c r="I49" i="6"/>
  <c r="E49" i="6"/>
  <c r="D49" i="6"/>
  <c r="I48" i="6"/>
  <c r="E48" i="6"/>
  <c r="G47" i="6"/>
  <c r="G46" i="6"/>
  <c r="G45" i="6"/>
  <c r="P43" i="6"/>
  <c r="O43" i="6"/>
  <c r="N43" i="6"/>
  <c r="S43" i="6"/>
  <c r="R43" i="6"/>
  <c r="Q43" i="6"/>
  <c r="M43" i="6"/>
  <c r="L43" i="6"/>
  <c r="K43" i="6"/>
  <c r="I43" i="6"/>
  <c r="H43" i="6"/>
  <c r="G43" i="6"/>
  <c r="F43" i="6"/>
  <c r="E43" i="6"/>
  <c r="G39" i="6"/>
  <c r="F39" i="6"/>
  <c r="D39" i="6"/>
  <c r="G34" i="6"/>
  <c r="F34" i="6"/>
  <c r="D34" i="6"/>
  <c r="G29" i="6"/>
  <c r="F29" i="6"/>
  <c r="D29" i="6"/>
  <c r="G24" i="6"/>
  <c r="F24" i="6"/>
  <c r="D24" i="6"/>
  <c r="G19" i="6"/>
  <c r="F19" i="6"/>
  <c r="D19" i="6"/>
  <c r="G14" i="6"/>
  <c r="F14" i="6"/>
  <c r="D14" i="6"/>
  <c r="I105" i="5"/>
  <c r="E105" i="5"/>
  <c r="D105" i="5"/>
  <c r="I104" i="5"/>
  <c r="E104" i="5"/>
  <c r="D104" i="5"/>
  <c r="D103" i="5"/>
  <c r="D102" i="5"/>
  <c r="H101" i="5"/>
  <c r="G101" i="5"/>
  <c r="D100" i="5"/>
  <c r="B100" i="5"/>
  <c r="F99" i="5"/>
  <c r="I99" i="5" s="1"/>
  <c r="D99" i="5"/>
  <c r="B99" i="5"/>
  <c r="D98" i="5"/>
  <c r="B98" i="5"/>
  <c r="F97" i="5"/>
  <c r="I97" i="5" s="1"/>
  <c r="D97" i="5"/>
  <c r="B97" i="5"/>
  <c r="D96" i="5"/>
  <c r="B96" i="5"/>
  <c r="F95" i="5"/>
  <c r="I95" i="5" s="1"/>
  <c r="D95" i="5"/>
  <c r="B95" i="5"/>
  <c r="D94" i="5"/>
  <c r="B94" i="5"/>
  <c r="F93" i="5"/>
  <c r="I93" i="5" s="1"/>
  <c r="D93" i="5"/>
  <c r="B93" i="5"/>
  <c r="F92" i="5"/>
  <c r="I92" i="5" s="1"/>
  <c r="D92" i="5"/>
  <c r="B92" i="5"/>
  <c r="H90" i="5"/>
  <c r="G90" i="5"/>
  <c r="F90" i="5"/>
  <c r="E90" i="5"/>
  <c r="I89" i="5"/>
  <c r="E89" i="5"/>
  <c r="D89" i="5"/>
  <c r="I88" i="5"/>
  <c r="E88" i="5"/>
  <c r="G87" i="5"/>
  <c r="G86" i="5"/>
  <c r="G85" i="5"/>
  <c r="P83" i="5"/>
  <c r="O83" i="5"/>
  <c r="N83" i="5"/>
  <c r="S83" i="5"/>
  <c r="R83" i="5"/>
  <c r="Q83" i="5"/>
  <c r="M83" i="5"/>
  <c r="L83" i="5"/>
  <c r="K83" i="5"/>
  <c r="I83" i="5"/>
  <c r="H83" i="5"/>
  <c r="G83" i="5"/>
  <c r="F83" i="5"/>
  <c r="E83" i="5"/>
  <c r="G79" i="5"/>
  <c r="F79" i="5"/>
  <c r="D79" i="5"/>
  <c r="G74" i="5"/>
  <c r="F74" i="5"/>
  <c r="D74" i="5"/>
  <c r="G69" i="5"/>
  <c r="F69" i="5"/>
  <c r="D69" i="5"/>
  <c r="G64" i="5"/>
  <c r="F64" i="5"/>
  <c r="D64" i="5"/>
  <c r="G59" i="5"/>
  <c r="F59" i="5"/>
  <c r="D59" i="5"/>
  <c r="G54" i="5"/>
  <c r="F54" i="5"/>
  <c r="D54" i="5"/>
  <c r="G49" i="5"/>
  <c r="F49" i="5"/>
  <c r="D49" i="5"/>
  <c r="G44" i="5"/>
  <c r="F44" i="5"/>
  <c r="D44" i="5"/>
  <c r="G39" i="5"/>
  <c r="F39" i="5"/>
  <c r="D39" i="5"/>
  <c r="G34" i="5"/>
  <c r="F34" i="5"/>
  <c r="D34" i="5"/>
  <c r="G29" i="5"/>
  <c r="F29" i="5"/>
  <c r="D29" i="5"/>
  <c r="G24" i="5"/>
  <c r="F24" i="5"/>
  <c r="D24" i="5"/>
  <c r="G19" i="5"/>
  <c r="F19" i="5"/>
  <c r="D19" i="5"/>
  <c r="G14" i="5"/>
  <c r="F14" i="5"/>
  <c r="D14" i="5"/>
  <c r="I180" i="4"/>
  <c r="E180" i="4"/>
  <c r="D180" i="4"/>
  <c r="I179" i="4"/>
  <c r="E179" i="4"/>
  <c r="D179" i="4"/>
  <c r="D178" i="4"/>
  <c r="D177" i="4"/>
  <c r="H176" i="4"/>
  <c r="G176" i="4"/>
  <c r="D175" i="4"/>
  <c r="B175" i="4"/>
  <c r="F174" i="4"/>
  <c r="I174" i="4" s="1"/>
  <c r="D174" i="4"/>
  <c r="B174" i="4"/>
  <c r="D173" i="4"/>
  <c r="B173" i="4"/>
  <c r="F172" i="4"/>
  <c r="I172" i="4" s="1"/>
  <c r="D172" i="4"/>
  <c r="B172" i="4"/>
  <c r="D171" i="4"/>
  <c r="B171" i="4"/>
  <c r="F170" i="4"/>
  <c r="I170" i="4" s="1"/>
  <c r="D170" i="4"/>
  <c r="B170" i="4"/>
  <c r="D169" i="4"/>
  <c r="B169" i="4"/>
  <c r="F168" i="4"/>
  <c r="I168" i="4" s="1"/>
  <c r="D168" i="4"/>
  <c r="B168" i="4"/>
  <c r="F167" i="4"/>
  <c r="I167" i="4" s="1"/>
  <c r="D167" i="4"/>
  <c r="B167" i="4"/>
  <c r="H165" i="4"/>
  <c r="G165" i="4"/>
  <c r="F165" i="4"/>
  <c r="E165" i="4"/>
  <c r="I164" i="4"/>
  <c r="E164" i="4"/>
  <c r="D164" i="4"/>
  <c r="I163" i="4"/>
  <c r="E163" i="4"/>
  <c r="G162" i="4"/>
  <c r="G161" i="4"/>
  <c r="G160" i="4"/>
  <c r="P158" i="4"/>
  <c r="O158" i="4"/>
  <c r="N158" i="4"/>
  <c r="S158" i="4"/>
  <c r="R158" i="4"/>
  <c r="Q158" i="4"/>
  <c r="M158" i="4"/>
  <c r="L158" i="4"/>
  <c r="K158" i="4"/>
  <c r="I158" i="4"/>
  <c r="H158" i="4"/>
  <c r="G158" i="4"/>
  <c r="F158" i="4"/>
  <c r="E158" i="4"/>
  <c r="G152" i="4"/>
  <c r="F152" i="4"/>
  <c r="D152" i="4"/>
  <c r="G147" i="4"/>
  <c r="F147" i="4"/>
  <c r="D147" i="4"/>
  <c r="G142" i="4"/>
  <c r="F142" i="4"/>
  <c r="D142" i="4"/>
  <c r="G137" i="4"/>
  <c r="F137" i="4"/>
  <c r="D137" i="4"/>
  <c r="G132" i="4"/>
  <c r="F132" i="4"/>
  <c r="D132" i="4"/>
  <c r="G127" i="4"/>
  <c r="F127" i="4"/>
  <c r="D127" i="4"/>
  <c r="G121" i="4"/>
  <c r="F121" i="4"/>
  <c r="D121" i="4"/>
  <c r="G115" i="4"/>
  <c r="F115" i="4"/>
  <c r="D115" i="4"/>
  <c r="G109" i="4"/>
  <c r="F109" i="4"/>
  <c r="D109" i="4"/>
  <c r="G103" i="4"/>
  <c r="F103" i="4"/>
  <c r="D103" i="4"/>
  <c r="G97" i="4"/>
  <c r="F97" i="4"/>
  <c r="D97" i="4"/>
  <c r="G92" i="4"/>
  <c r="F92" i="4"/>
  <c r="D92" i="4"/>
  <c r="G87" i="4"/>
  <c r="F87" i="4"/>
  <c r="D87" i="4"/>
  <c r="G82" i="4"/>
  <c r="F82" i="4"/>
  <c r="D82" i="4"/>
  <c r="G77" i="4"/>
  <c r="F77" i="4"/>
  <c r="D77" i="4"/>
  <c r="G71" i="4"/>
  <c r="F71" i="4"/>
  <c r="D71" i="4"/>
  <c r="G65" i="4"/>
  <c r="F65" i="4"/>
  <c r="D65" i="4"/>
  <c r="G59" i="4"/>
  <c r="F59" i="4"/>
  <c r="D59" i="4"/>
  <c r="G53" i="4"/>
  <c r="F53" i="4"/>
  <c r="D53" i="4"/>
  <c r="G48" i="4"/>
  <c r="F48" i="4"/>
  <c r="D48" i="4"/>
  <c r="G43" i="4"/>
  <c r="F43" i="4"/>
  <c r="D43" i="4"/>
  <c r="G37" i="4"/>
  <c r="F37" i="4"/>
  <c r="D37" i="4"/>
  <c r="G31" i="4"/>
  <c r="F31" i="4"/>
  <c r="D31" i="4"/>
  <c r="G25" i="4"/>
  <c r="F25" i="4"/>
  <c r="D25" i="4"/>
  <c r="G19" i="4"/>
  <c r="F19" i="4"/>
  <c r="D19" i="4"/>
  <c r="G14" i="4"/>
  <c r="F14" i="4"/>
  <c r="D14" i="4"/>
  <c r="I214" i="3"/>
  <c r="E214" i="3"/>
  <c r="D214" i="3"/>
  <c r="I213" i="3"/>
  <c r="E213" i="3"/>
  <c r="D213" i="3"/>
  <c r="D212" i="3"/>
  <c r="D211" i="3"/>
  <c r="H210" i="3"/>
  <c r="G210" i="3"/>
  <c r="D209" i="3"/>
  <c r="B209" i="3"/>
  <c r="F208" i="3"/>
  <c r="I208" i="3" s="1"/>
  <c r="D208" i="3"/>
  <c r="B208" i="3"/>
  <c r="D207" i="3"/>
  <c r="B207" i="3"/>
  <c r="F206" i="3"/>
  <c r="I206" i="3" s="1"/>
  <c r="D206" i="3"/>
  <c r="B206" i="3"/>
  <c r="D205" i="3"/>
  <c r="B205" i="3"/>
  <c r="F204" i="3"/>
  <c r="I204" i="3" s="1"/>
  <c r="D204" i="3"/>
  <c r="B204" i="3"/>
  <c r="D203" i="3"/>
  <c r="B203" i="3"/>
  <c r="F202" i="3"/>
  <c r="I202" i="3" s="1"/>
  <c r="D202" i="3"/>
  <c r="B202" i="3"/>
  <c r="F201" i="3"/>
  <c r="I201" i="3" s="1"/>
  <c r="D201" i="3"/>
  <c r="B201" i="3"/>
  <c r="H199" i="3"/>
  <c r="G199" i="3"/>
  <c r="F199" i="3"/>
  <c r="E199" i="3"/>
  <c r="I198" i="3"/>
  <c r="E198" i="3"/>
  <c r="D198" i="3"/>
  <c r="I197" i="3"/>
  <c r="E197" i="3"/>
  <c r="G196" i="3"/>
  <c r="G195" i="3"/>
  <c r="G194" i="3"/>
  <c r="P192" i="3"/>
  <c r="O192" i="3"/>
  <c r="N192" i="3"/>
  <c r="S192" i="3"/>
  <c r="R192" i="3"/>
  <c r="Q192" i="3"/>
  <c r="M192" i="3"/>
  <c r="L192" i="3"/>
  <c r="K192" i="3"/>
  <c r="I192" i="3"/>
  <c r="H192" i="3"/>
  <c r="G192" i="3"/>
  <c r="F192" i="3"/>
  <c r="E192" i="3"/>
  <c r="G188" i="3"/>
  <c r="F188" i="3"/>
  <c r="D188" i="3"/>
  <c r="G183" i="3"/>
  <c r="F183" i="3"/>
  <c r="D183" i="3"/>
  <c r="G178" i="3"/>
  <c r="F178" i="3"/>
  <c r="D178" i="3"/>
  <c r="G172" i="3"/>
  <c r="F172" i="3"/>
  <c r="D172" i="3"/>
  <c r="G167" i="3"/>
  <c r="F167" i="3"/>
  <c r="D167" i="3"/>
  <c r="G161" i="3"/>
  <c r="F161" i="3"/>
  <c r="D161" i="3"/>
  <c r="G156" i="3"/>
  <c r="F156" i="3"/>
  <c r="D156" i="3"/>
  <c r="G151" i="3"/>
  <c r="F151" i="3"/>
  <c r="D151" i="3"/>
  <c r="G146" i="3"/>
  <c r="F146" i="3"/>
  <c r="D146" i="3"/>
  <c r="G141" i="3"/>
  <c r="F141" i="3"/>
  <c r="D141" i="3"/>
  <c r="G134" i="3"/>
  <c r="F134" i="3"/>
  <c r="D134" i="3"/>
  <c r="G128" i="3"/>
  <c r="F128" i="3"/>
  <c r="D128" i="3"/>
  <c r="G123" i="3"/>
  <c r="F123" i="3"/>
  <c r="D123" i="3"/>
  <c r="G118" i="3"/>
  <c r="F118" i="3"/>
  <c r="D118" i="3"/>
  <c r="G113" i="3"/>
  <c r="F113" i="3"/>
  <c r="D113" i="3"/>
  <c r="G108" i="3"/>
  <c r="F108" i="3"/>
  <c r="D108" i="3"/>
  <c r="G103" i="3"/>
  <c r="F103" i="3"/>
  <c r="D103" i="3"/>
  <c r="G97" i="3"/>
  <c r="F97" i="3"/>
  <c r="D97" i="3"/>
  <c r="G92" i="3"/>
  <c r="F92" i="3"/>
  <c r="D92" i="3"/>
  <c r="G87" i="3"/>
  <c r="F87" i="3"/>
  <c r="D87" i="3"/>
  <c r="G82" i="3"/>
  <c r="F82" i="3"/>
  <c r="D82" i="3"/>
  <c r="G77" i="3"/>
  <c r="F77" i="3"/>
  <c r="D77" i="3"/>
  <c r="G72" i="3"/>
  <c r="F72" i="3"/>
  <c r="D72" i="3"/>
  <c r="G66" i="3"/>
  <c r="F66" i="3"/>
  <c r="D66" i="3"/>
  <c r="G61" i="3"/>
  <c r="F61" i="3"/>
  <c r="D61" i="3"/>
  <c r="G55" i="3"/>
  <c r="F55" i="3"/>
  <c r="D55" i="3"/>
  <c r="G50" i="3"/>
  <c r="F50" i="3"/>
  <c r="D50" i="3"/>
  <c r="G42" i="3"/>
  <c r="F42" i="3"/>
  <c r="D42" i="3"/>
  <c r="G36" i="3"/>
  <c r="F36" i="3"/>
  <c r="D36" i="3"/>
  <c r="G30" i="3"/>
  <c r="F30" i="3"/>
  <c r="D30" i="3"/>
  <c r="G25" i="3"/>
  <c r="F25" i="3"/>
  <c r="D25" i="3"/>
  <c r="G20" i="3"/>
  <c r="F20" i="3"/>
  <c r="D20" i="3"/>
  <c r="G14" i="3"/>
  <c r="F14" i="3"/>
  <c r="D14" i="3"/>
  <c r="I187" i="1"/>
  <c r="E187" i="1"/>
  <c r="D187" i="1"/>
  <c r="I186" i="1"/>
  <c r="E186" i="1"/>
  <c r="D186" i="1"/>
  <c r="D185" i="1"/>
  <c r="D184" i="1"/>
  <c r="H183" i="1"/>
  <c r="G183" i="1"/>
  <c r="D182" i="1"/>
  <c r="B182" i="1"/>
  <c r="F181" i="1"/>
  <c r="I181" i="1" s="1"/>
  <c r="D181" i="1"/>
  <c r="B181" i="1"/>
  <c r="D180" i="1"/>
  <c r="B180" i="1"/>
  <c r="F179" i="1"/>
  <c r="I179" i="1" s="1"/>
  <c r="D179" i="1"/>
  <c r="B179" i="1"/>
  <c r="D178" i="1"/>
  <c r="B178" i="1"/>
  <c r="F177" i="1"/>
  <c r="I177" i="1" s="1"/>
  <c r="D177" i="1"/>
  <c r="B177" i="1"/>
  <c r="D176" i="1"/>
  <c r="B176" i="1"/>
  <c r="F175" i="1"/>
  <c r="I175" i="1" s="1"/>
  <c r="D175" i="1"/>
  <c r="B175" i="1"/>
  <c r="F174" i="1"/>
  <c r="I174" i="1" s="1"/>
  <c r="D174" i="1"/>
  <c r="B174" i="1"/>
  <c r="H172" i="1"/>
  <c r="G172" i="1"/>
  <c r="F172" i="1"/>
  <c r="E172" i="1"/>
  <c r="I171" i="1"/>
  <c r="E171" i="1"/>
  <c r="D171" i="1"/>
  <c r="I170" i="1"/>
  <c r="E170" i="1"/>
  <c r="G169" i="1"/>
  <c r="G168" i="1"/>
  <c r="G167" i="1"/>
  <c r="P165" i="1"/>
  <c r="O165" i="1"/>
  <c r="N165" i="1"/>
  <c r="S165" i="1"/>
  <c r="R165" i="1"/>
  <c r="Q165" i="1"/>
  <c r="M165" i="1"/>
  <c r="L165" i="1"/>
  <c r="K165" i="1"/>
  <c r="I165" i="1"/>
  <c r="H165" i="1"/>
  <c r="G165" i="1"/>
  <c r="F165" i="1"/>
  <c r="E165" i="1"/>
  <c r="G161" i="1"/>
  <c r="F161" i="1"/>
  <c r="D161" i="1"/>
  <c r="G156" i="1"/>
  <c r="F156" i="1"/>
  <c r="D156" i="1"/>
  <c r="G151" i="1"/>
  <c r="F151" i="1"/>
  <c r="D151" i="1"/>
  <c r="G146" i="1"/>
  <c r="F146" i="1"/>
  <c r="D146" i="1"/>
  <c r="G141" i="1"/>
  <c r="F141" i="1"/>
  <c r="D141" i="1"/>
  <c r="G136" i="1"/>
  <c r="F136" i="1"/>
  <c r="D136" i="1"/>
  <c r="G131" i="1"/>
  <c r="F131" i="1"/>
  <c r="D131" i="1"/>
  <c r="G126" i="1"/>
  <c r="F126" i="1"/>
  <c r="D126" i="1"/>
  <c r="G118" i="1"/>
  <c r="F118" i="1"/>
  <c r="D118" i="1"/>
  <c r="G113" i="1"/>
  <c r="F113" i="1"/>
  <c r="D113" i="1"/>
  <c r="G107" i="1"/>
  <c r="F107" i="1"/>
  <c r="D107" i="1"/>
  <c r="G102" i="1"/>
  <c r="F102" i="1"/>
  <c r="D102" i="1"/>
  <c r="G96" i="1"/>
  <c r="F96" i="1"/>
  <c r="D96" i="1"/>
  <c r="G89" i="1"/>
  <c r="F89" i="1"/>
  <c r="D89" i="1"/>
  <c r="G84" i="1"/>
  <c r="F84" i="1"/>
  <c r="D84" i="1"/>
  <c r="G79" i="1"/>
  <c r="F79" i="1"/>
  <c r="D79" i="1"/>
  <c r="G74" i="1"/>
  <c r="F74" i="1"/>
  <c r="D74" i="1"/>
  <c r="G69" i="1"/>
  <c r="F69" i="1"/>
  <c r="D69" i="1"/>
  <c r="G64" i="1"/>
  <c r="F64" i="1"/>
  <c r="D64" i="1"/>
  <c r="G59" i="1"/>
  <c r="F59" i="1"/>
  <c r="D59" i="1"/>
  <c r="G54" i="1"/>
  <c r="F54" i="1"/>
  <c r="D54" i="1"/>
  <c r="G49" i="1"/>
  <c r="F49" i="1"/>
  <c r="D49" i="1"/>
  <c r="G44" i="1"/>
  <c r="F44" i="1"/>
  <c r="D44" i="1"/>
  <c r="G39" i="1"/>
  <c r="F39" i="1"/>
  <c r="D39" i="1"/>
  <c r="G34" i="1"/>
  <c r="F34" i="1"/>
  <c r="D34" i="1"/>
  <c r="G29" i="1"/>
  <c r="F29" i="1"/>
  <c r="D29" i="1"/>
  <c r="G24" i="1"/>
  <c r="F24" i="1"/>
  <c r="D24" i="1"/>
  <c r="G19" i="1"/>
  <c r="F19" i="1"/>
  <c r="D19" i="1"/>
  <c r="G14" i="1"/>
  <c r="F14" i="1"/>
  <c r="D14" i="1"/>
  <c r="F39" i="11" l="1"/>
  <c r="I39" i="11" s="1"/>
  <c r="F41" i="11"/>
  <c r="I41" i="11" s="1"/>
  <c r="F43" i="11"/>
  <c r="I43" i="11" s="1"/>
  <c r="F46" i="11"/>
  <c r="E45" i="11"/>
  <c r="I45" i="11" s="1"/>
  <c r="E46" i="11"/>
  <c r="I46" i="11" s="1"/>
  <c r="F168" i="10"/>
  <c r="I168" i="10" s="1"/>
  <c r="F170" i="10"/>
  <c r="I170" i="10" s="1"/>
  <c r="F172" i="10"/>
  <c r="I172" i="10" s="1"/>
  <c r="F167" i="10"/>
  <c r="I167" i="10" s="1"/>
  <c r="F169" i="10"/>
  <c r="I169" i="10" s="1"/>
  <c r="F171" i="10"/>
  <c r="I171" i="10" s="1"/>
  <c r="E173" i="10"/>
  <c r="I173" i="10" s="1"/>
  <c r="F316" i="9"/>
  <c r="I316" i="9" s="1"/>
  <c r="F318" i="9"/>
  <c r="I318" i="9" s="1"/>
  <c r="F320" i="9"/>
  <c r="I320" i="9" s="1"/>
  <c r="F322" i="9"/>
  <c r="I322" i="9" s="1"/>
  <c r="F317" i="9"/>
  <c r="I317" i="9" s="1"/>
  <c r="F319" i="9"/>
  <c r="I319" i="9" s="1"/>
  <c r="F321" i="9"/>
  <c r="I321" i="9" s="1"/>
  <c r="F324" i="9"/>
  <c r="E323" i="9"/>
  <c r="I323" i="9" s="1"/>
  <c r="E324" i="9"/>
  <c r="F175" i="8"/>
  <c r="I175" i="8" s="1"/>
  <c r="F177" i="8"/>
  <c r="I177" i="8" s="1"/>
  <c r="F179" i="8"/>
  <c r="I179" i="8" s="1"/>
  <c r="F182" i="8"/>
  <c r="E181" i="8"/>
  <c r="I181" i="8" s="1"/>
  <c r="E182" i="8"/>
  <c r="I182" i="8" s="1"/>
  <c r="F357" i="7"/>
  <c r="I357" i="7" s="1"/>
  <c r="F359" i="7"/>
  <c r="I359" i="7" s="1"/>
  <c r="F361" i="7"/>
  <c r="I361" i="7" s="1"/>
  <c r="F363" i="7"/>
  <c r="I363" i="7" s="1"/>
  <c r="F358" i="7"/>
  <c r="I358" i="7" s="1"/>
  <c r="F360" i="7"/>
  <c r="I360" i="7" s="1"/>
  <c r="F362" i="7"/>
  <c r="I362" i="7" s="1"/>
  <c r="E364" i="7"/>
  <c r="I364" i="7" s="1"/>
  <c r="F55" i="6"/>
  <c r="I55" i="6" s="1"/>
  <c r="F57" i="6"/>
  <c r="I57" i="6" s="1"/>
  <c r="F59" i="6"/>
  <c r="I59" i="6" s="1"/>
  <c r="F54" i="6"/>
  <c r="I54" i="6" s="1"/>
  <c r="F56" i="6"/>
  <c r="I56" i="6" s="1"/>
  <c r="F58" i="6"/>
  <c r="I58" i="6" s="1"/>
  <c r="F61" i="6"/>
  <c r="E60" i="6"/>
  <c r="I60" i="6" s="1"/>
  <c r="F94" i="5"/>
  <c r="I94" i="5" s="1"/>
  <c r="F96" i="5"/>
  <c r="I96" i="5" s="1"/>
  <c r="F98" i="5"/>
  <c r="I98" i="5" s="1"/>
  <c r="F101" i="5"/>
  <c r="E100" i="5"/>
  <c r="I100" i="5" s="1"/>
  <c r="E101" i="5"/>
  <c r="I101" i="5" s="1"/>
  <c r="F169" i="4"/>
  <c r="I169" i="4" s="1"/>
  <c r="F171" i="4"/>
  <c r="I171" i="4" s="1"/>
  <c r="F173" i="4"/>
  <c r="I173" i="4" s="1"/>
  <c r="F176" i="4"/>
  <c r="E175" i="4"/>
  <c r="I175" i="4" s="1"/>
  <c r="F203" i="3"/>
  <c r="I203" i="3" s="1"/>
  <c r="F205" i="3"/>
  <c r="I205" i="3" s="1"/>
  <c r="F207" i="3"/>
  <c r="I207" i="3" s="1"/>
  <c r="E209" i="3"/>
  <c r="I209" i="3" s="1"/>
  <c r="E210" i="3"/>
  <c r="F176" i="1"/>
  <c r="I176" i="1" s="1"/>
  <c r="F178" i="1"/>
  <c r="I178" i="1" s="1"/>
  <c r="F180" i="1"/>
  <c r="I180" i="1" s="1"/>
  <c r="E182" i="1"/>
  <c r="I182" i="1" s="1"/>
  <c r="E183" i="1"/>
  <c r="I47" i="11" l="1"/>
  <c r="I48" i="11" s="1"/>
  <c r="E174" i="10"/>
  <c r="F174" i="10"/>
  <c r="I174" i="10"/>
  <c r="I175" i="10" s="1"/>
  <c r="I176" i="10" s="1"/>
  <c r="I324" i="9"/>
  <c r="I325" i="9" s="1"/>
  <c r="I326" i="9" s="1"/>
  <c r="I183" i="8"/>
  <c r="I184" i="8" s="1"/>
  <c r="E365" i="7"/>
  <c r="F365" i="7"/>
  <c r="I365" i="7"/>
  <c r="I366" i="7" s="1"/>
  <c r="I367" i="7" s="1"/>
  <c r="E61" i="6"/>
  <c r="I61" i="6"/>
  <c r="I62" i="6"/>
  <c r="I63" i="6" s="1"/>
  <c r="I102" i="5"/>
  <c r="I103" i="5" s="1"/>
  <c r="E176" i="4"/>
  <c r="I176" i="4" s="1"/>
  <c r="I177" i="4" s="1"/>
  <c r="I178" i="4" s="1"/>
  <c r="F210" i="3"/>
  <c r="I210" i="3" s="1"/>
  <c r="I211" i="3" s="1"/>
  <c r="I212" i="3" s="1"/>
  <c r="I215" i="3" s="1"/>
  <c r="F183" i="1"/>
  <c r="I183" i="1" s="1"/>
  <c r="I184" i="1" s="1"/>
  <c r="I185" i="1" s="1"/>
  <c r="I51" i="11" l="1"/>
  <c r="I179" i="10"/>
  <c r="I329" i="9"/>
  <c r="I187" i="8"/>
  <c r="I370" i="7"/>
  <c r="I66" i="6"/>
  <c r="I106" i="5"/>
  <c r="I181" i="4"/>
  <c r="I188" i="1"/>
</calcChain>
</file>

<file path=xl/sharedStrings.xml><?xml version="1.0" encoding="utf-8"?>
<sst xmlns="http://schemas.openxmlformats.org/spreadsheetml/2006/main" count="1728" uniqueCount="713">
  <si>
    <t>Formular F3</t>
  </si>
  <si>
    <r>
      <t xml:space="preserve">Obiectiv: L029 </t>
    </r>
    <r>
      <rPr>
        <sz val="10"/>
        <color theme="1"/>
        <rFont val="Calibri"/>
        <family val="2"/>
        <scheme val="minor"/>
      </rPr>
      <t>RESTAURARE ANSAMBLU CASTEL BELDY FAZA P.T.</t>
    </r>
  </si>
  <si>
    <r>
      <t>Contractant:</t>
    </r>
    <r>
      <rPr>
        <sz val="8"/>
        <color theme="1"/>
        <rFont val="Arial"/>
        <family val="2"/>
      </rPr>
      <t xml:space="preserve"> IMPEX ROMCATEL CP SA</t>
    </r>
  </si>
  <si>
    <t>LISTA_x000D_
cu cantitatile de lucrari pe categorii de lucrari</t>
  </si>
  <si>
    <r>
      <t xml:space="preserve">Obiect: OB02 </t>
    </r>
    <r>
      <rPr>
        <sz val="10"/>
        <color theme="1"/>
        <rFont val="Calibri"/>
        <family val="2"/>
        <scheme val="minor"/>
      </rPr>
      <t>SPATIU EXPOZITIONAL CORP C3</t>
    </r>
  </si>
  <si>
    <t>[ ron ]</t>
  </si>
  <si>
    <r>
      <t xml:space="preserve">Categorie: CAT17 </t>
    </r>
    <r>
      <rPr>
        <sz val="10"/>
        <color theme="1"/>
        <rFont val="Calibri"/>
        <family val="2"/>
        <scheme val="minor"/>
      </rPr>
      <t>STRUCTURA</t>
    </r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</si>
  <si>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</si>
  <si>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</si>
  <si>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</si>
  <si>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</si>
  <si>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</si>
  <si>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</si>
  <si>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</si>
  <si>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</si>
  <si>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</si>
  <si>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</si>
  <si>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</si>
  <si>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</si>
  <si>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</si>
  <si>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</si>
  <si>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</si>
  <si>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</si>
  <si>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</si>
  <si>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RCSG32C      02</t>
  </si>
  <si>
    <t xml:space="preserve">M CUB     </t>
  </si>
  <si>
    <t xml:space="preserve">DEMOLAREA PERETILOR DIN ZID.DE CARAM.PLINA/GVP, B.C.A., BLOC.CERAM./BET.USOR, EXCL.SCHELA SI CURAT. </t>
  </si>
  <si>
    <t xml:space="preserve">                                                  </t>
  </si>
  <si>
    <t>RCSH33C      02</t>
  </si>
  <si>
    <t xml:space="preserve">MP        </t>
  </si>
  <si>
    <t xml:space="preserve">DESFACERE ASTEREALA INVELITORI CU SAU FARA RECUPERAREA MATERIALELOR                                 </t>
  </si>
  <si>
    <t>RCSI41C      02</t>
  </si>
  <si>
    <t xml:space="preserve">DEMONT.ELEM.DE ACOPERIS, INVELITORI DIN TIGLA, OLANE, PLACI PRESATE DIN TABLA, PAS, PVC             </t>
  </si>
  <si>
    <t>RPCK42C      99</t>
  </si>
  <si>
    <t xml:space="preserve">DESFACEREA PARDOSELILOR RECI-DIN PLACI DE BETON, MARMURA,PIATRA,GRESIE,PLACI CERAMICE ETC.          </t>
  </si>
  <si>
    <t>RPCB18D      99</t>
  </si>
  <si>
    <t xml:space="preserve">DEMOLAREA BETOANELOR VECHI,CU MIJLOACE MANUALE,PLACI PREFABRICATE &lt;15 CM GROSIME                    </t>
  </si>
  <si>
    <t>TRB01A29     82</t>
  </si>
  <si>
    <t xml:space="preserve">TONE      </t>
  </si>
  <si>
    <t>TRANSPORTUL MATERIALELOR CU ROABA PE PNEURI INC ASEZARE DESC ASEZARE GRUPA  4  DISTANTA 90M        $</t>
  </si>
  <si>
    <t>TRB05B29     82</t>
  </si>
  <si>
    <t>TRANSPORTUL MATERIALELOR PRIN PURTAT DIRECT,MATERIALE INCOMODE PESTE 25 KG DISTANTA 90M            $</t>
  </si>
  <si>
    <t>TRI1AA01E3   82</t>
  </si>
  <si>
    <t>INCARCAREA MATERIALELOR,GRUPA A-GRELE SI MARUNTE,PRIN TRANS.PINA LA 10M TEREN-VAGON CATEG.3        $</t>
  </si>
  <si>
    <t>TRA01A20     82</t>
  </si>
  <si>
    <t>TRANSPORTUL RUTIER AL MATERIALELOR,SEMIFABRICATELOR CU AUTOBASCULANTA PE DIST.=  20 KM.            $</t>
  </si>
  <si>
    <t>RPCA03B      02</t>
  </si>
  <si>
    <t xml:space="preserve">SAPATURI DE PAMANT,SPATII LIMITATE,L&gt;1 M,VOL.&lt;20 MC,TALUZ VERTICAL,MAL SPRIJINIT,H&lt;2 M ADINCIME     </t>
  </si>
  <si>
    <t>TSA01C1      82</t>
  </si>
  <si>
    <t xml:space="preserve">SAP.MAN.IN SPATII INTINSE IN PAM.CU UMID.NAT.ARUNC.IN DEPOZ.SAU VEHIC.LA H&lt;0,6M T.TARE              </t>
  </si>
  <si>
    <t>TSD05B1      82</t>
  </si>
  <si>
    <t xml:space="preserve">SUTE MC   </t>
  </si>
  <si>
    <t xml:space="preserve">COMPACTARE CU MAI.MEC.DE 150-200KG A UMPL.IN STRAT.DE 20-30CM EXCLUSIV UDARE STRAT DIN PAM.COEZIV   </t>
  </si>
  <si>
    <t>RPCB13B      99</t>
  </si>
  <si>
    <t>BETON SIMPLU C-10/8 BC10(B 150)PROCURAT DIN STATII,TURNAT IN COFRAJE-POSTAMENTE,FUNDATII CONT.-IZOL.</t>
  </si>
  <si>
    <t xml:space="preserve">BETON EGALIZARE FUNDATII                          </t>
  </si>
  <si>
    <t xml:space="preserve">BETON IN FUNDATII                                 </t>
  </si>
  <si>
    <t>RPCC04A      99</t>
  </si>
  <si>
    <t>COFRAJE-SCINDURI-RASINOASE,INCL.SUSTINERI H&lt;6M, CONSTR.EXIST.H&lt;20M,B.SPECIAL(PL.CASETATE,SUP.POLIGON</t>
  </si>
  <si>
    <t>RPCD02D      02</t>
  </si>
  <si>
    <t xml:space="preserve">KG        </t>
  </si>
  <si>
    <t>ARMATURI-OB 37,D&gt;8MM,FASONATE AT.-SANT,MONT.CONSTR. EXIST:FASONARE+MONT-PT.PLANSEE DR,STILPII,GRINZI</t>
  </si>
  <si>
    <r>
      <t xml:space="preserve">          L:</t>
    </r>
    <r>
      <rPr>
        <i/>
        <sz val="7"/>
        <color theme="1"/>
        <rFont val="Courier New"/>
        <family val="3"/>
      </rPr>
      <t>LC07B  -0027:2000614     -OTEL BETON PROFIL PERIODIC  PC 52 S 438  D=20MM</t>
    </r>
  </si>
  <si>
    <r>
      <t xml:space="preserve">          L:</t>
    </r>
    <r>
      <rPr>
        <i/>
        <sz val="7"/>
        <color theme="1"/>
        <rFont val="Courier New"/>
        <family val="3"/>
      </rPr>
      <t>LC12   -0001:6313265     -DISTANTIER DIN TEAVA DE OL.PT. CONSTR.18X2MM,LUNG.21MM</t>
    </r>
  </si>
  <si>
    <t>RPCB04D      02</t>
  </si>
  <si>
    <t xml:space="preserve">BETON ARMAT-STILPI-GRINZI-NERVURI-PLACI-SCARI -ETC, CLADIRI EXIST,PROC.DIN STATII,TURN.MIJL.CLASICE </t>
  </si>
  <si>
    <r>
      <t xml:space="preserve">          L:</t>
    </r>
    <r>
      <rPr>
        <i/>
        <sz val="7"/>
        <color theme="1"/>
        <rFont val="Courier New"/>
        <family val="3"/>
      </rPr>
      <t>LC02   -0022:2100914     -BETON MARFA CLASA C25/20 (BC25/B330)</t>
    </r>
  </si>
  <si>
    <t>RCSC06B      99</t>
  </si>
  <si>
    <t>CONF.SI MONT.SUSTINERI COFRAJE NERECUPERAB. IN SPATII MICI SI INCOMODE CU PIERDERI MARI DE MATERIALE</t>
  </si>
  <si>
    <t>RPCB04D      99</t>
  </si>
  <si>
    <t xml:space="preserve">BETON ARMAT-STILPI-GRINZI-NERVURI-PLACI-SCARI -ETC,LA CLADIRI EXIST,C-25/20 BC25(B330),B.MARFA ST.  </t>
  </si>
  <si>
    <r>
      <t xml:space="preserve">          L:</t>
    </r>
    <r>
      <rPr>
        <i/>
        <sz val="7"/>
        <color theme="1"/>
        <rFont val="Courier New"/>
        <family val="3"/>
      </rPr>
      <t>LC02   -0008:2100983     -BETON DE CIMENT CLASA C25/20 (BC25/B330)</t>
    </r>
  </si>
  <si>
    <t>RPCG03A      02</t>
  </si>
  <si>
    <t>ZIDARIE DE CARAMIDA,LA UMPLERI-ZID.NOI,CLAD.EXIST,M-25 Z:CARAM.PRESATA PLINA 240X115X63 MM,ZID12,5CM</t>
  </si>
  <si>
    <t>QCD02A22     99</t>
  </si>
  <si>
    <t xml:space="preserve">ZECI MP   </t>
  </si>
  <si>
    <t xml:space="preserve">PERETI GIPSCARTON 1 STR.PL.REZ.UMIDITATE GKBI 12.5MM\MONT.CW 75\D=40CM\GR.P=100MM\H.MAX=4.50M\W111  </t>
  </si>
  <si>
    <r>
      <t xml:space="preserve">          L:</t>
    </r>
    <r>
      <rPr>
        <i/>
        <sz val="7"/>
        <color theme="1"/>
        <rFont val="Courier New"/>
        <family val="3"/>
      </rPr>
      <t>QC001C -0001:8527045     -PLACI GIPS-CARTON REZ.LA UMIDITATE GKBI 12.5MM 1200/200</t>
    </r>
  </si>
  <si>
    <r>
      <t xml:space="preserve">          L:</t>
    </r>
    <r>
      <rPr>
        <i/>
        <sz val="7"/>
        <color theme="1"/>
        <rFont val="Courier New"/>
        <family val="3"/>
      </rPr>
      <t>QC007A -0001:2606078     -SALTEA VATA MINERALA  SCO       3000X1200X 60   S5838/3</t>
    </r>
  </si>
  <si>
    <r>
      <t xml:space="preserve">          L:</t>
    </r>
    <r>
      <rPr>
        <i/>
        <sz val="7"/>
        <color theme="1"/>
        <rFont val="Courier New"/>
        <family val="3"/>
      </rPr>
      <t>QC050  -0001:0006702     -MACARA DE FEREASTRA 0,15TF</t>
    </r>
  </si>
  <si>
    <t>RPCC04A1     82</t>
  </si>
  <si>
    <t xml:space="preserve">SUSTINERI DIN GRINZI METALICE EXTENS.PT.COF.PLACI LA PLANSEE CU GRINZI REZEMATE DIRECT PE PERETI *  </t>
  </si>
  <si>
    <t>RPCC04B1     82</t>
  </si>
  <si>
    <t>SUSTINERI DIN GRINZI METALICE EXTENS.PT.COF.PLACI LA PLANSEE CU GRINZI REZEMATE PE POPI MET.CU H&lt;6M*</t>
  </si>
  <si>
    <t>RCSG14C      02</t>
  </si>
  <si>
    <t xml:space="preserve">M         </t>
  </si>
  <si>
    <t xml:space="preserve">PRACTICAREA DE STREPI IN ZID.EXIST, PT.LEGAREA CU PERETI NOI,DE 1 CARAM.LA FIECARE 2 RAND.CARAM.    </t>
  </si>
  <si>
    <t>RCSU06D      02</t>
  </si>
  <si>
    <t xml:space="preserve">EXEC.SANTURI DE PANA LA 5CM ADANCIME, INPERETI ZIDARIE DE CARAMIDA DE 5X100CMP                      </t>
  </si>
  <si>
    <t>TRB01C15     82</t>
  </si>
  <si>
    <t>TRANSPORTUL MATERIALELOR CU ROABA PE PNEURI INC ARUNCARE DESC RASTURNARE GRUP1-3 DISTANTA 50M      $</t>
  </si>
  <si>
    <t>TRI1AA01C2   82</t>
  </si>
  <si>
    <t>INCARCAREA MATERIALELOR,GRUPA A-GRELE SI MARUNTE,PRIN ARUNCARE RAMPA SAU TEREN-AUTO CATEG.2        $</t>
  </si>
  <si>
    <t>TRA01A20P    82</t>
  </si>
  <si>
    <t>TRANSPORTUL RUTIER AL PAMINTULUI SAU MOLOZULUI CU AUTOBASCULANTA DIST.=20 KM                       $</t>
  </si>
  <si>
    <t>TRA06A20     82</t>
  </si>
  <si>
    <t>TRANSPORTUL RUTIER AL BETONULUI-MORTARULUI CU AUTOBETONIERA DE 5,5MC DIST.  =20KM                  $</t>
  </si>
  <si>
    <t>Cheltuieli directe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</si>
  <si>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</si>
  <si>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</si>
  <si>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</si>
  <si>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</si>
  <si>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 xml:space="preserve"> Material beneficiar</t>
  </si>
  <si>
    <t xml:space="preserve"> Mat. demontat-remont.</t>
  </si>
  <si>
    <t>Factor multiplicare</t>
  </si>
  <si>
    <t>Alte cheltuieli directe</t>
  </si>
  <si>
    <t>TOTAL CHELT. DIRECTE</t>
  </si>
  <si>
    <t>Cheltuieli indirecte    Io =</t>
  </si>
  <si>
    <t>x To</t>
  </si>
  <si>
    <t>Profit                  Po =</t>
  </si>
  <si>
    <t>x (To+Io)</t>
  </si>
  <si>
    <t>TOTAL GENERAL categorie Vo =</t>
  </si>
  <si>
    <t>To+Io+Po</t>
  </si>
  <si>
    <t/>
  </si>
  <si>
    <r>
      <t xml:space="preserve">Categorie: CAT18 </t>
    </r>
    <r>
      <rPr>
        <sz val="10"/>
        <color theme="1"/>
        <rFont val="Calibri"/>
        <family val="2"/>
        <scheme val="minor"/>
      </rPr>
      <t>ARHITECTURA</t>
    </r>
  </si>
  <si>
    <t>RPCJ03B      02</t>
  </si>
  <si>
    <t xml:space="preserve">REP.TENC.INT.BRUTE LA PERETI DIN ZIDARIE SAU BET.DE 2,5CM GROS.CU MORT.DE VAR MARCA M-50 T          </t>
  </si>
  <si>
    <t xml:space="preserve">          C:01:1.00:PENTRU CONSOLIDARI SI RESTAURARI</t>
  </si>
  <si>
    <t>RPCJ49A1     82</t>
  </si>
  <si>
    <t xml:space="preserve">TENC.EXT.DRIS.PE ZID.CARAM.SAU BET.DE 2,5 CM GROS.EXEC.IN CIMP CONTINUU *                           </t>
  </si>
  <si>
    <t>00102I01     02</t>
  </si>
  <si>
    <t xml:space="preserve">GLETUIREA FINA A PERETILOR INTERIORI CU "DEKO GLET FIN"                                             </t>
  </si>
  <si>
    <t>RPCR54A1     82</t>
  </si>
  <si>
    <t xml:space="preserve">VOPSITORIE (ZUGRAVELI LAVABILE) CU VOPSEA PE BAZA DE ACETAT POLIV PT EXTE PE TENC EXIST 3STR MANUAL </t>
  </si>
  <si>
    <r>
      <t xml:space="preserve">          L:</t>
    </r>
    <r>
      <rPr>
        <i/>
        <sz val="7"/>
        <color theme="1"/>
        <rFont val="Courier New"/>
        <family val="3"/>
      </rPr>
      <t>10161  -0017:000023      -VOPSEA SILICATICA DE EXTERIOR</t>
    </r>
  </si>
  <si>
    <t>RPCR24A1     82</t>
  </si>
  <si>
    <t xml:space="preserve">VOPSITORIE SILICATICA PT.INTERIOR PE TENCUIELI EXISTENTE                                            </t>
  </si>
  <si>
    <t xml:space="preserve">ASIM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</si>
  <si>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10161  -0016:7588966     -VOPSEA SILICATICA DE INTERIOR</t>
    </r>
  </si>
  <si>
    <t>QCD01A31     99</t>
  </si>
  <si>
    <t xml:space="preserve">PERETI GIPSCARTON 1 STR.PL.NORMALA GKB 12.5MM\ MONT.CW100\ D=60CM\ GR.P=125MM\ H.MAX=4.50M\ W111    </t>
  </si>
  <si>
    <r>
      <t xml:space="preserve">          L:</t>
    </r>
    <r>
      <rPr>
        <i/>
        <sz val="7"/>
        <color theme="1"/>
        <rFont val="Courier New"/>
        <family val="3"/>
      </rPr>
      <t>QC001A -0001:8527010     -PLACI GIPS-CARTON NORMALE GKB  9,5 MM 1200/2000</t>
    </r>
  </si>
  <si>
    <t>RPCH10A1     82</t>
  </si>
  <si>
    <t xml:space="preserve">ASTEREALA INVELITORII DIN SCIND.RASIN.DE 24MM EXECUT.CU SCIND.BRUTE LA CONSTR.OBISNUITE *           </t>
  </si>
  <si>
    <t>RMB07A       02</t>
  </si>
  <si>
    <t xml:space="preserve">ZIDARIE DE EPOCA &lt;50CM TESUTA EXEC.PT.CONSOLIDARE Z.CRAPATE, CARAM.EPOCA TIP I 26X13X4, MORTAR...   </t>
  </si>
  <si>
    <t xml:space="preserve">caramida aparenta pereti                          </t>
  </si>
  <si>
    <r>
      <t xml:space="preserve">          L:</t>
    </r>
    <r>
      <rPr>
        <i/>
        <sz val="7"/>
        <color theme="1"/>
        <rFont val="Courier New"/>
        <family val="3"/>
      </rPr>
      <t>LRM02  -0001:CZ02RM4     -MORTAR DE VAR SIMPLU</t>
    </r>
  </si>
  <si>
    <t>RPCH05B1     82</t>
  </si>
  <si>
    <t xml:space="preserve">SARP.DIN LEMN RASI.PT.INV TIGLE ETERNIT OLANE AVIND FERME CU DESCHIDERE PINA LA 8 M *               </t>
  </si>
  <si>
    <t>IZF10G1      82</t>
  </si>
  <si>
    <t xml:space="preserve">STRAT TERMOIZOL.LA TERASE.ETC.CU PLACI VATA MINERALA SUPR.INCL.LIPIT MASTIC BITUM                   </t>
  </si>
  <si>
    <r>
      <t xml:space="preserve">          L:</t>
    </r>
    <r>
      <rPr>
        <i/>
        <sz val="7"/>
        <color theme="1"/>
        <rFont val="Courier New"/>
        <family val="3"/>
      </rPr>
      <t>11226  -0001:2607553     -PLACA VATA MIN IZOL. GEN TIP G  80 1200X 600X30 S5838/5</t>
    </r>
  </si>
  <si>
    <t>RMC18A1      02</t>
  </si>
  <si>
    <t xml:space="preserve">CONF.+MONT.JGHEABURI SIMPLUE, TABLA ZN, SEMIROTUND D=18, FIXATE CU CARLIGE ORNAMENTALE DIN OL       </t>
  </si>
  <si>
    <t>RMC19A1      02</t>
  </si>
  <si>
    <t xml:space="preserve">CONF.+MONT.BURLANE SIMPLE, TBL.ZN, ROTUND D=15,4CM, PRINSE BRATARI ORNAM.OL.INCL.COT.+GURI DEVERS.  </t>
  </si>
  <si>
    <t>RMC20A       02</t>
  </si>
  <si>
    <t xml:space="preserve">INVELITORI TIGLA, 350X 170MM, COAME 320MM, ASEZ.SIMPLU SIPCI-BRAD F.AST., LEGATE CU SARMA DE SIPCI  </t>
  </si>
  <si>
    <t>IZB01A2      82</t>
  </si>
  <si>
    <t xml:space="preserve">PROTEC CU FOLIE TIP...LIPITA CU ADEZIV...PE SUPRAFATA DIN METAL MONTARE                             </t>
  </si>
  <si>
    <t xml:space="preserve">folie anticondens                                 </t>
  </si>
  <si>
    <t xml:space="preserve">7800774        </t>
  </si>
  <si>
    <t xml:space="preserve">FOLIE ANTICONDENS                                                                                   </t>
  </si>
  <si>
    <t>RMF41B       02</t>
  </si>
  <si>
    <t xml:space="preserve">IGNIFUGARE SUPRAFETE STRUCTURI DIN LEMN CU SOLUTIE TIP...APLICATA PRIN STROPIRE, INSTAL.PRES.RIDIC. </t>
  </si>
  <si>
    <r>
      <t xml:space="preserve">          L:</t>
    </r>
    <r>
      <rPr>
        <i/>
        <sz val="7"/>
        <color theme="1"/>
        <rFont val="Courier New"/>
        <family val="3"/>
      </rPr>
      <t>LRM16  -0001:CZ05RM02    -SOLUTIE TIP ... IGNIFUGARE LEMN (SE VA PRECIZA TIP SOL.SI RETETA)</t>
    </r>
  </si>
  <si>
    <t>CN15D1       82</t>
  </si>
  <si>
    <t xml:space="preserve">VOPSIREA LEMNARIEI CU SOLUTII SPECIALE,CU VOPSELE ANTISEPTICE,HIDROFUGE PE LEMN IMPREGNAT           </t>
  </si>
  <si>
    <t>RPCO01B      02</t>
  </si>
  <si>
    <t xml:space="preserve">CONFECT.SI MONT.FERESTRE DIN LEMN,SIMPLE CU DESCHID. INT. DIN CHEREST.STEJAR SAU FOIOASE            </t>
  </si>
  <si>
    <t xml:space="preserve">7601349        </t>
  </si>
  <si>
    <t xml:space="preserve">FERESTRE LEMN CU GEAM TERMOPAN                                                                      </t>
  </si>
  <si>
    <t>RPCO21D1     82</t>
  </si>
  <si>
    <t xml:space="preserve">CONFECTIONARE USI LEMN INT.SIMPLE UN CANT,STEJAR , FRIZURI SI TABLII PE TOC CU TABLII SIMPLE *      </t>
  </si>
  <si>
    <t>RPCO23A1     82</t>
  </si>
  <si>
    <t xml:space="preserve">MONTARE USI INT.DE LEMN SIMPLE PE TOC,INCLUSIV MONTARE TOC *                                        </t>
  </si>
  <si>
    <t>RPCO35A1     82</t>
  </si>
  <si>
    <t xml:space="preserve">MONTARE USI LEMN LA GARAJE ATELIERE OBISNUITE (CU BALAMALE)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</si>
  <si>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13621  -0001:8000133     -USI DIN LEMN PT.GARAJE,ATELIERE (DIMENSIUNI NETIPIZATE)</t>
    </r>
  </si>
  <si>
    <t>CI06A        02</t>
  </si>
  <si>
    <t xml:space="preserve">PLACAJ FAIANTA 15X15-30X30CM FIXATE MORT.CIM-VAR M 100-T 2CM GROS.PE SUPRAF.PLANE &gt;10MP             </t>
  </si>
  <si>
    <r>
      <t xml:space="preserve">          L:</t>
    </r>
    <r>
      <rPr>
        <i/>
        <sz val="7"/>
        <color theme="1"/>
        <rFont val="Courier New"/>
        <family val="3"/>
      </rPr>
      <t>LC64E  -0054:2401064     -FAIANTA FILDES       MUCHII DREPT 150X 75X5,5 C. E S233</t>
    </r>
  </si>
  <si>
    <r>
      <t xml:space="preserve">          L:</t>
    </r>
    <r>
      <rPr>
        <i/>
        <sz val="7"/>
        <color theme="1"/>
        <rFont val="Courier New"/>
        <family val="3"/>
      </rPr>
      <t>LCU01H -0008:0003831     -MALAXOR PT.ADEZIVI</t>
    </r>
  </si>
  <si>
    <t>RPCK01C1     82</t>
  </si>
  <si>
    <t xml:space="preserve">STRAT SUPORT PT.PARDOSELI DIN CARAMIDA                                                              </t>
  </si>
  <si>
    <t>RPCK01F1     82</t>
  </si>
  <si>
    <t xml:space="preserve">STRAT SUPORT PT PARDOSELI DIN DUSUM OARBE SCIND RASIN 24MM BATUTEPE RIGLE STEJAR 50X80 DIST 60CM    </t>
  </si>
  <si>
    <t>RME09I       02</t>
  </si>
  <si>
    <t xml:space="preserve">PARDOSELI DIN DUSUMELE STEJAR.USCAT, 32MM, MONT.PE DUSUMEA OARBA EXIST.,MONT.BITUM, NEFALTUITE      </t>
  </si>
  <si>
    <t>RCSK34B      02</t>
  </si>
  <si>
    <t xml:space="preserve">PARDOSELI DIN CARAMIDA ASEZATA PE MUCHIE 240X15X63MM,                                               </t>
  </si>
  <si>
    <t>RCSK22E      02</t>
  </si>
  <si>
    <t xml:space="preserve">REPAR.PARDOSELI DIN PLACI MARMURA/GRANIT/PIATRA/IMITATII MARMURA, CU PLACI DIN GRANIT               </t>
  </si>
  <si>
    <r>
      <t xml:space="preserve">          L:</t>
    </r>
    <r>
      <rPr>
        <i/>
        <sz val="7"/>
        <color theme="1"/>
        <rFont val="Courier New"/>
        <family val="3"/>
      </rPr>
      <t>LRC57C -0239:2202203     -PLACI PIATRA NAT-GRANITOIDE,IZOTROPE</t>
    </r>
  </si>
  <si>
    <t xml:space="preserve">PER.1          </t>
  </si>
  <si>
    <t xml:space="preserve">CONFECTIONARE SI MONTARE PERETI DE SEPARARE BOXE DIN TEAVA OTEL SUDATA SI LEMN DEFAG                </t>
  </si>
  <si>
    <t>CK15A1       82</t>
  </si>
  <si>
    <t xml:space="preserve">USI SI PORTI METALICE GLISANTE SAU PLIANTE INCLUSIV ACCESORIILE CU SUPRAFATA &lt;7MP INCLUSIV          </t>
  </si>
  <si>
    <r>
      <t xml:space="preserve">          L:</t>
    </r>
    <r>
      <rPr>
        <i/>
        <sz val="7"/>
        <color theme="1"/>
        <rFont val="Courier New"/>
        <family val="3"/>
      </rPr>
      <t>10158  -0031:9270129     -USA BOXA LEMN FAG</t>
    </r>
  </si>
  <si>
    <t>TRI1AA01F1   82</t>
  </si>
  <si>
    <t>INCARCAREA MATERIALELOR,GRUPA A-GRELE SI MARUNTE,PRIN TRAN.PINA LA 10M RAMPA SAU TEREN-AUTO CATEG.1$</t>
  </si>
  <si>
    <t>TRA04A20     82</t>
  </si>
  <si>
    <t>TRANSPORT RUTIER MATER.SEMIFABR. CU AUTOREMORCHERE CU REMORCI TREILER SUB 20T PE DIS.20 KM.*       $</t>
  </si>
  <si>
    <r>
      <t xml:space="preserve">Categorie: CAT19 </t>
    </r>
    <r>
      <rPr>
        <sz val="10"/>
        <color theme="1"/>
        <rFont val="Calibri"/>
        <family val="2"/>
        <scheme val="minor"/>
      </rPr>
      <t>INSTALATIE ELECTRICA</t>
    </r>
  </si>
  <si>
    <t>EA02A2       82</t>
  </si>
  <si>
    <t xml:space="preserve">TUB IZOLANT DE PROTECTIE,ETANS IPE-PVC MONTAT INGROPAT CU D=20MM                                    </t>
  </si>
  <si>
    <t>EB02A1       82</t>
  </si>
  <si>
    <t xml:space="preserve">CONDUCTA CUPRU CU IZOLATIE INTRODUSA IN TUBURI DE PROTECTIE,CONDUCTA AVIND SECTIUNEA    &lt;  4 MMP    </t>
  </si>
  <si>
    <r>
      <t xml:space="preserve">          L:</t>
    </r>
    <r>
      <rPr>
        <i/>
        <sz val="7"/>
        <color theme="1"/>
        <rFont val="Courier New"/>
        <family val="3"/>
      </rPr>
      <t>12001  -0125:9270142     -CABLU CUPRU IZOL.+MANTA PVC,TENS.0,6/1KV, CYYF 3X1,5MMP</t>
    </r>
  </si>
  <si>
    <t>EB02B1       82</t>
  </si>
  <si>
    <t xml:space="preserve">CONDUCTA CUPRU CU IZOLATIE INTRODUSA IN TUBURI DE PROTECTIE,CONDUCTA AVIND SECTIUNEA   6- 10 MMP    </t>
  </si>
  <si>
    <r>
      <t xml:space="preserve">          L:</t>
    </r>
    <r>
      <rPr>
        <i/>
        <sz val="7"/>
        <color theme="1"/>
        <rFont val="Courier New"/>
        <family val="3"/>
      </rPr>
      <t>12001  -0124:4807870     -CABLU CUPRU IZOL.+MANTA PVC,TENS.0,6/1KV, CYYF 3X2,5MMP</t>
    </r>
  </si>
  <si>
    <t>ED01A1       82</t>
  </si>
  <si>
    <t xml:space="preserve">BUCATA    </t>
  </si>
  <si>
    <t xml:space="preserve">INTRERUPATOR MANUAL INGROPAT UNIPOLAR CONSTRUCTIE NORMALA SAU IMPERMEABILA *                        </t>
  </si>
  <si>
    <r>
      <t xml:space="preserve">          L:</t>
    </r>
    <r>
      <rPr>
        <i/>
        <sz val="7"/>
        <color theme="1"/>
        <rFont val="Courier New"/>
        <family val="3"/>
      </rPr>
      <t>12010  -0020:5500720     -INTRERUPTOR CUMPANA ST.SIMBOL 0170 250V  10A</t>
    </r>
  </si>
  <si>
    <t>ED08A1       82</t>
  </si>
  <si>
    <t xml:space="preserve">PRIZA MONTATA INGROPAT CONSTR.NORMALA IMPERMEABILA SAU NORMALA CU CONTACT PROTECTIE                 </t>
  </si>
  <si>
    <r>
      <t xml:space="preserve">          L:</t>
    </r>
    <r>
      <rPr>
        <i/>
        <sz val="7"/>
        <color theme="1"/>
        <rFont val="Courier New"/>
        <family val="3"/>
      </rPr>
      <t>12017  -0002:5536169     -PRIZA  MONOBLOC SUB TENCUIALA        250/10A  COD 160</t>
    </r>
  </si>
  <si>
    <t>EA17A1       82</t>
  </si>
  <si>
    <t>DOZE DE RAMIFICATIE SI TRAGERE TIP ROTUND SIMB.RIPR MAR.13 PT.INST.ANTENA R+TV SI RAMIFIC.CIRC.EL. $</t>
  </si>
  <si>
    <t>EA18C1       82</t>
  </si>
  <si>
    <t xml:space="preserve">DOZE CENTRALIZATOARE DIN TABLA DE 1,5 MM PT CONDUCTORI MONTATI IN TUBURI CU DIM. 200X200X200MM      </t>
  </si>
  <si>
    <t>RPIB07A      99</t>
  </si>
  <si>
    <t>MONT. APARAT.DE INCALZIRE-PANOU RADIANT DE TAVAN (PRT),TIP IAA-ALEXANDRIA,INCL.CONF.SUPORTI 200*65MM</t>
  </si>
  <si>
    <r>
      <t xml:space="preserve">          L:</t>
    </r>
    <r>
      <rPr>
        <i/>
        <sz val="7"/>
        <color theme="1"/>
        <rFont val="Courier New"/>
        <family val="3"/>
      </rPr>
      <t>IL07F  -0002:8110045     -PANOU RADIANT INFRAROSU 600X600</t>
    </r>
  </si>
  <si>
    <t>EC03F1       82</t>
  </si>
  <si>
    <t xml:space="preserve">CABLU ENERGIE MONTAT CU SCOABE PE CONSOLE FIX.CU DIBLURI METAL COND.185 SAU 240 MMP.                </t>
  </si>
  <si>
    <r>
      <t xml:space="preserve">          L:</t>
    </r>
    <r>
      <rPr>
        <i/>
        <sz val="7"/>
        <color theme="1"/>
        <rFont val="Courier New"/>
        <family val="3"/>
      </rPr>
      <t>12007  -1274:9270131     -CABLU CYYAB 5X25 MMP</t>
    </r>
  </si>
  <si>
    <t>EC10D        99</t>
  </si>
  <si>
    <t xml:space="preserve">CAP TERMINAL USCAT,INTER.,LA CABL.(CONDUC.AL./CU.)+LEG.LA BORNE INST.CU CLEME,4X16 / 3X 25+ 16MMP   </t>
  </si>
  <si>
    <r>
      <t xml:space="preserve">          L:</t>
    </r>
    <r>
      <rPr>
        <i/>
        <sz val="7"/>
        <color theme="1"/>
        <rFont val="Courier New"/>
        <family val="3"/>
      </rPr>
      <t>EL32   -0016:6718456     -ETICHETEA PANTOGRAFIATA DIN MASA PLASTICA 3 MM 10 CMP</t>
    </r>
  </si>
  <si>
    <t>EC10E        99</t>
  </si>
  <si>
    <t xml:space="preserve">CAP TERMINAL USCAT,INTER.,LA CABL.(CONDUC.AL./CU.)+LEG.LA BORNE INST.CU CLEME,3X 25+16/3X 50+ 25MMP </t>
  </si>
  <si>
    <t xml:space="preserve">5202303        </t>
  </si>
  <si>
    <t xml:space="preserve">PAPUC CUPRU PC 10                                                                                   </t>
  </si>
  <si>
    <t xml:space="preserve">5202304        </t>
  </si>
  <si>
    <t xml:space="preserve">PAPUC CUPRU PC 16                                                                                   </t>
  </si>
  <si>
    <t xml:space="preserve">5202306        </t>
  </si>
  <si>
    <t xml:space="preserve">PAPUC CUPRU PC 35                                                                                   </t>
  </si>
  <si>
    <t xml:space="preserve">5202310        </t>
  </si>
  <si>
    <t xml:space="preserve">PAPUC CUPRU PC 120                                                                                  </t>
  </si>
  <si>
    <t>EE12B1       82</t>
  </si>
  <si>
    <t xml:space="preserve">CORP DE ILUMINAT PTR. LAMPI FLUORESCENTE TUBULARE NEETANS MONTAT PE DIBLURI DE MATERIAL PLASTIC     </t>
  </si>
  <si>
    <r>
      <t xml:space="preserve">          L:</t>
    </r>
    <r>
      <rPr>
        <i/>
        <sz val="7"/>
        <color theme="1"/>
        <rFont val="Courier New"/>
        <family val="3"/>
      </rPr>
      <t>12009  -5104:5104816     -CORP DE ILUM.FLUORESCENT PT.SIS.MODULAR,2X18W, 230V</t>
    </r>
  </si>
  <si>
    <t>EE10C        99</t>
  </si>
  <si>
    <t xml:space="preserve">CORP DE ILUMINAT DE SIGURANTA, MONOBLOC, CU BATERII SAU ACUMULATORI, MONT.PE CONSOLE(SUPORTI)EXIST. </t>
  </si>
  <si>
    <r>
      <t xml:space="preserve">          L:</t>
    </r>
    <r>
      <rPr>
        <i/>
        <sz val="7"/>
        <color theme="1"/>
        <rFont val="Courier New"/>
        <family val="3"/>
      </rPr>
      <t>EL21B3 -0155:9270125     -CORP ILUMINAT DE SIGURANTA</t>
    </r>
  </si>
  <si>
    <r>
      <t xml:space="preserve">          L:</t>
    </r>
    <r>
      <rPr>
        <i/>
        <sz val="7"/>
        <color theme="1"/>
        <rFont val="Courier New"/>
        <family val="3"/>
      </rPr>
      <t>12009  -5105:5104817     -CORP DE ILUM.FLUORESCENT PT.SIS.MODULAR,2X36W, 230V</t>
    </r>
  </si>
  <si>
    <r>
      <t xml:space="preserve">          L:</t>
    </r>
    <r>
      <rPr>
        <i/>
        <sz val="7"/>
        <color theme="1"/>
        <rFont val="Courier New"/>
        <family val="3"/>
      </rPr>
      <t>EL21B3 -0154:9270134     -LAMPA EXIT CU ACUMULATOR</t>
    </r>
  </si>
  <si>
    <t>EF02A        99</t>
  </si>
  <si>
    <t xml:space="preserve">TABLOU EL.FORMAT PANOU, DULAP, CELULA SAU PUPITRU, GATA ECHIPAT, AVAND GREUTATEA DE :  50 . 150 KG  </t>
  </si>
  <si>
    <t xml:space="preserve">TABLOU ELECTRIC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</si>
  <si>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EL20   -0129:9450001     -TABLOU ELECTRIC TES</t>
    </r>
  </si>
  <si>
    <t>EF08A1       82</t>
  </si>
  <si>
    <t>RACORD.COND.AL.AP.SAU MOT.LA BORNE.TAB.EL.PE MARM.,MET.,SAU CAPS.,COND.CU SECT.&lt;10MMP              $</t>
  </si>
  <si>
    <t>RPCU05G      99</t>
  </si>
  <si>
    <t xml:space="preserve">EXEC.STRAPUNGERILOR PT.COND.-TIRANTI,LA CONSOLIDARI:IN PERETI,ZIDARIE CARAMIDA,26-50 CM GROS        </t>
  </si>
  <si>
    <t>EI07A        99</t>
  </si>
  <si>
    <t xml:space="preserve">TRECERE ETANSA PT.MAI MULTE CABLURI, PRIN GOLURI DIN ZIDURI SAU IN CANALE                           </t>
  </si>
  <si>
    <t>EI07B        99</t>
  </si>
  <si>
    <t xml:space="preserve">TRECERE ETANSA PT.MAI MULTE CABLURI, PRIN GOLURI IN PLANSEE                                         </t>
  </si>
  <si>
    <t>EI08E        99</t>
  </si>
  <si>
    <t xml:space="preserve">TRECERE ANTIFOC PT.CABLURI,PRIN GOL ZID/PLANSEE,VOPSEA ILUMINISCENTA,SUPORT VATA MIN.TIP PANOU, 4CM </t>
  </si>
  <si>
    <t>EI01A        99</t>
  </si>
  <si>
    <t xml:space="preserve">DIBLU METALIC CU EXPANDARE, PANA LA M8 MM, INCLUSIV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</si>
  <si>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EL18A  -M   :6313344     -DIBLU CU EXPANDARE MARIMEA  8</t>
    </r>
  </si>
  <si>
    <r>
      <t xml:space="preserve">          L:</t>
    </r>
    <r>
      <rPr>
        <i/>
        <sz val="7"/>
        <color theme="1"/>
        <rFont val="Courier New"/>
        <family val="3"/>
      </rPr>
      <t>EL18S  -M   :6832352     -BURGHIU CU CAP WIDIA D=8 MM</t>
    </r>
  </si>
  <si>
    <r>
      <t xml:space="preserve">Categorie: CAT20 </t>
    </r>
    <r>
      <rPr>
        <sz val="10"/>
        <color theme="1"/>
        <rFont val="Calibri"/>
        <family val="2"/>
        <scheme val="minor"/>
      </rPr>
      <t>INSTALATIE PARATRASNET</t>
    </r>
  </si>
  <si>
    <t>EG02C1       82</t>
  </si>
  <si>
    <t xml:space="preserve">COND.DE COBORARE ROTUND DE ALUMINIU D=8MM                                                           </t>
  </si>
  <si>
    <t xml:space="preserve">9270216        </t>
  </si>
  <si>
    <t xml:space="preserve">CONDUCTOR ROTUND DE ALUMINIU 8MM                                                                    </t>
  </si>
  <si>
    <t xml:space="preserve">9270201        </t>
  </si>
  <si>
    <t xml:space="preserve">COLIER STRANG.CU SURUB 40-60                                                                        </t>
  </si>
  <si>
    <t xml:space="preserve">270217         </t>
  </si>
  <si>
    <t xml:space="preserve">COLIER STRANG.CU SURUB 32-50                                                                        </t>
  </si>
  <si>
    <t xml:space="preserve">9270218        </t>
  </si>
  <si>
    <t xml:space="preserve">ATAS PT PLACI DE ARDEZIE OTEL INOXIDABIL                                                            </t>
  </si>
  <si>
    <t xml:space="preserve">9270219        </t>
  </si>
  <si>
    <t xml:space="preserve">ATAS PVC PT PLATBANDA/CONDUCTOR ROTUND                                                              </t>
  </si>
  <si>
    <t>EG11B1       82</t>
  </si>
  <si>
    <t xml:space="preserve">PIESA RACORD.COND.INST.PARATR.LA PARTI METALICE CONSTR. LA COND.DE INSTALATII                       </t>
  </si>
  <si>
    <t xml:space="preserve">9270210        </t>
  </si>
  <si>
    <t xml:space="preserve">SET       </t>
  </si>
  <si>
    <t xml:space="preserve">RACORD VERIFICARE INOX                                                                              </t>
  </si>
  <si>
    <t>EG10A1       82</t>
  </si>
  <si>
    <t xml:space="preserve">CUTIE CU ECLISA DE LEGATURA PT.CENTURA DE INPAMINTARE                                               </t>
  </si>
  <si>
    <t xml:space="preserve">9270211        </t>
  </si>
  <si>
    <t xml:space="preserve">BRIDA DE JGHEAB                                                                                     </t>
  </si>
  <si>
    <t>EG08B1       82</t>
  </si>
  <si>
    <t xml:space="preserve">COND.LEG.PAM.INST.PARATRASNET PROT.LEG.PAMINT MONT.PAM.BANDA OL ZINC.40X4MM MONT.IN TEREN TARE *    </t>
  </si>
  <si>
    <t>ATD41XB      93</t>
  </si>
  <si>
    <t xml:space="preserve">GAURIRE BETON CU MASINA DE GAURIT CU DIAMETRUL    PESTE 50 MM                                       </t>
  </si>
  <si>
    <t>ATD38XA      93</t>
  </si>
  <si>
    <t xml:space="preserve">EXECUTARE SANT IN BETON PENTRU MONTARE CONDUCTA,SANTUL AVIND SECTIUNEA PINA LA 140 CMP              </t>
  </si>
  <si>
    <t>RPCU09C      99</t>
  </si>
  <si>
    <t xml:space="preserve">TRASPORTURI CU MIJLOACE MANUALE: PRIN PURTARE DIRECTA,60M DISTANTA CU 1 INCARCATURA,&lt;50 KG          </t>
  </si>
  <si>
    <r>
      <t xml:space="preserve">Categorie: CAT20_ </t>
    </r>
    <r>
      <rPr>
        <sz val="10"/>
        <color theme="1"/>
        <rFont val="Calibri"/>
        <family val="2"/>
        <scheme val="minor"/>
      </rPr>
      <t>INSTALATIE PARATRASNET UTILAJ</t>
    </r>
  </si>
  <si>
    <t>RPEH01A      91</t>
  </si>
  <si>
    <t>INSTALATII DE PARATRASNET TIJA DE CAPT.PT.INST.PARATRASN.PT.COSURI CLAD.25M INALT.DIN OB37-O 16-20MM</t>
  </si>
  <si>
    <t xml:space="preserve">ASIM.INST.PARATRASNET CU DISPOZITIV DE AMORSARE   </t>
  </si>
  <si>
    <t xml:space="preserve">9270212        </t>
  </si>
  <si>
    <t xml:space="preserve">ADAPTOR PARATRASNET CU DISPOZITIV DE AMORSARE                                                       </t>
  </si>
  <si>
    <t>EG05XB       91</t>
  </si>
  <si>
    <t xml:space="preserve">CATARG TELESCOPIC 3 TRONSOANE OTEL GALVANIZAT                                                       </t>
  </si>
  <si>
    <t xml:space="preserve">9270220        </t>
  </si>
  <si>
    <t xml:space="preserve">CATARG TELESCOPIC 3 TRONSOANE L=5,5M OTEL GALVANIZAT                                                </t>
  </si>
  <si>
    <t xml:space="preserve">9270221        </t>
  </si>
  <si>
    <t xml:space="preserve">SET TREI PICIOARE D=300MM                                                                           </t>
  </si>
  <si>
    <r>
      <t xml:space="preserve">Categorie: CAT21 </t>
    </r>
    <r>
      <rPr>
        <sz val="10"/>
        <color theme="1"/>
        <rFont val="Calibri"/>
        <family val="2"/>
        <scheme val="minor"/>
      </rPr>
      <t>INSTALATIE SANITARA INTERIOARA</t>
    </r>
  </si>
  <si>
    <t>RPSA20B      99</t>
  </si>
  <si>
    <t>MONT.TEAVA ,MATERIAL PLASTIC(PE,PP,PP-R,SIMILAR),SUDURA -POLIFUZIUNE,CLAD. LOCUIT-SOC.CULT,D=20-25MM</t>
  </si>
  <si>
    <r>
      <t xml:space="preserve">          L:</t>
    </r>
    <r>
      <rPr>
        <i/>
        <sz val="7"/>
        <color theme="1"/>
        <rFont val="Courier New"/>
        <family val="3"/>
      </rPr>
      <t>SL05   -0030:6717087     -TUBURI DIN POLIPROPILENA, AVIND DIAMETRUL EXTERIOR 20MM</t>
    </r>
  </si>
  <si>
    <r>
      <t xml:space="preserve">          L:</t>
    </r>
    <r>
      <rPr>
        <i/>
        <sz val="7"/>
        <color theme="1"/>
        <rFont val="Courier New"/>
        <family val="3"/>
      </rPr>
      <t>SL05   -0002:6717059     -TEAVA POLIETILENA INALTA DENSITATE,PE80,PN6,D.EXT.25 MM</t>
    </r>
  </si>
  <si>
    <t>RPSA21C      99</t>
  </si>
  <si>
    <t xml:space="preserve">MONTARE TEAVA , MATERIAL PLASTIC, SUDURA -POLIFUZIUNE,IN COLOANE, CLAD. LOCUIT-SOC.CULT, D=32MM     </t>
  </si>
  <si>
    <r>
      <t xml:space="preserve">          L:</t>
    </r>
    <r>
      <rPr>
        <i/>
        <sz val="7"/>
        <color theme="1"/>
        <rFont val="Courier New"/>
        <family val="3"/>
      </rPr>
      <t>SL05   -0032:6717089     -TUBURI DIN POLIPROPILENA, AVIND DIAMETRUL EXTERIOR 32MM</t>
    </r>
  </si>
  <si>
    <t>SA37A        99</t>
  </si>
  <si>
    <t xml:space="preserve">BRATARA PT.FIXAREA COND. DE ALIM.APA SI GAZE,OTEL SAU PVC, MONTATA PRIN INCASTRARE, D= 1/2"         </t>
  </si>
  <si>
    <r>
      <t xml:space="preserve">          L:</t>
    </r>
    <r>
      <rPr>
        <i/>
        <sz val="7"/>
        <color theme="1"/>
        <rFont val="Courier New"/>
        <family val="3"/>
      </rPr>
      <t>SL07   -0004:4204068     -BRATARI TEVI INSTALATII APA SI GAZE      1/2"</t>
    </r>
  </si>
  <si>
    <t>SA37B        99</t>
  </si>
  <si>
    <t xml:space="preserve">BRATARA PT.FIXAREA COND. DE ALIM.APA SI GAZE,OTEL SAU PVC, MONTATA PRIN INCASTRARE, D= 3/4"         </t>
  </si>
  <si>
    <r>
      <t xml:space="preserve">          L:</t>
    </r>
    <r>
      <rPr>
        <i/>
        <sz val="7"/>
        <color theme="1"/>
        <rFont val="Courier New"/>
        <family val="3"/>
      </rPr>
      <t>SL07   -0002:4204044     -BRATARI TEVI INSTALATII APA SI GAZE      3/4"</t>
    </r>
  </si>
  <si>
    <t>SA37C        99</t>
  </si>
  <si>
    <t xml:space="preserve">BRATARA PT.FIXAREA COND. DE ALIM.APA SI GAZE,OTEL SAU PVC, MONTATA PRIN INCASTRARE, D= 1"           </t>
  </si>
  <si>
    <r>
      <t xml:space="preserve">          L:</t>
    </r>
    <r>
      <rPr>
        <i/>
        <sz val="7"/>
        <color theme="1"/>
        <rFont val="Courier New"/>
        <family val="3"/>
      </rPr>
      <t>SL07   -0005:4204070     -BRATARI TEVI INSTALATII APA SI GAZE    1"</t>
    </r>
  </si>
  <si>
    <t>RPSA34C      99</t>
  </si>
  <si>
    <t xml:space="preserve">INLOCUIRE FITING-PVC(COT,MUFA,REDUCTIE)MONT.(LIPIRE- INSURUBARE)PE COND. EXIST.-PVC TIP(G), D= 25MM </t>
  </si>
  <si>
    <t xml:space="preserve">7808027        </t>
  </si>
  <si>
    <t xml:space="preserve">COT PP-R DN 20MM 90GRD                                                                              </t>
  </si>
  <si>
    <t xml:space="preserve">9270068        </t>
  </si>
  <si>
    <t xml:space="preserve">COT PP-R DN20 MM LA 45GRD                                                                           </t>
  </si>
  <si>
    <t xml:space="preserve">7808028        </t>
  </si>
  <si>
    <t xml:space="preserve">COT PP-R DN25MM 90GRD                                                                               </t>
  </si>
  <si>
    <t xml:space="preserve">9270069        </t>
  </si>
  <si>
    <t xml:space="preserve">COT PP-R DN25 MM LA 45GRD                                                                           </t>
  </si>
  <si>
    <t xml:space="preserve">9270070        </t>
  </si>
  <si>
    <t xml:space="preserve">TEU EGAL PP-R DN20MM                                                                                </t>
  </si>
  <si>
    <t xml:space="preserve">9270071        </t>
  </si>
  <si>
    <t xml:space="preserve">TEU EGAL PP-R DN 25 MM                                                                              </t>
  </si>
  <si>
    <t xml:space="preserve">7808029        </t>
  </si>
  <si>
    <t xml:space="preserve">TEU REDUS PPR DN25X20X20MM                                                                          </t>
  </si>
  <si>
    <t xml:space="preserve">7808031        </t>
  </si>
  <si>
    <t xml:space="preserve">TEU REDUS PPR DN25X20X25MM                                                                          </t>
  </si>
  <si>
    <t>RPSA34D      99</t>
  </si>
  <si>
    <t xml:space="preserve">INLOCUIRE FITING-PVC(COT,MUFA,REDUCTIE)MONT.(LIPIRE- INSURUBARE)PE COND. EXIST.-PVC TIP(G), D= 32MM </t>
  </si>
  <si>
    <t xml:space="preserve">7808032        </t>
  </si>
  <si>
    <t xml:space="preserve">COT PPR DN 32MM 90GRD                                                                               </t>
  </si>
  <si>
    <t xml:space="preserve">9270077        </t>
  </si>
  <si>
    <t xml:space="preserve">COT PP-R DN 32MM LA 45 GRD                                                                          </t>
  </si>
  <si>
    <t xml:space="preserve">9270072        </t>
  </si>
  <si>
    <t xml:space="preserve">TEU EGAL PP-R DN 32 MM                                                                              </t>
  </si>
  <si>
    <t xml:space="preserve">7808035        </t>
  </si>
  <si>
    <t xml:space="preserve">TEU REDUS PPR DN 32X25X32MM                                                                         </t>
  </si>
  <si>
    <t xml:space="preserve">7808034        </t>
  </si>
  <si>
    <t xml:space="preserve">TEU REDUS PPR DN 32X25X25                                                                           </t>
  </si>
  <si>
    <t>RPSB13A      99</t>
  </si>
  <si>
    <t xml:space="preserve">MONTARE TEAVA,MAT. PLASTIC(PE,PP,PP-R)PT.CANAL, APARENT-INGROPATA SUB PARDOSEALA, IMB. GARN,D= 32MM </t>
  </si>
  <si>
    <t xml:space="preserve">TUB SCURGERE PP 32MM 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</si>
  <si>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-0028:6720185     -TUB CU 2 MUFE,POLIPROPILENA IGNIFUGA.,D32,L1000MM</t>
    </r>
  </si>
  <si>
    <t>RPSB13C      99</t>
  </si>
  <si>
    <t xml:space="preserve">MONTARE TEAVA,MAT. PLASTIC(PE,PP,PP-R)PT.CANAL, APARENT-INGROPATA SUB PARDOSEALA, IMB. GARN,D= 50MM </t>
  </si>
  <si>
    <t xml:space="preserve">TUB SCURGERE PP 50MM 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</si>
  <si>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-0040:6720197     -TUB CU 2 MUFE,POLIPROPILENA IGNIFUGA.,D50,L1000MM</t>
    </r>
  </si>
  <si>
    <t>RPSB13E      99</t>
  </si>
  <si>
    <t xml:space="preserve">MONTARE TEAVA,MAT. PLASTIC(PE,PP,PP-R)PT.CANAL, APARENT-INGROPATA SUB PARDOSEALA, IMB. GARN,D=110MM </t>
  </si>
  <si>
    <t xml:space="preserve">TUB SCURGERE PP 110MM                             </t>
  </si>
  <si>
    <r>
      <t xml:space="preserve">          L:</t>
    </r>
    <r>
      <rPr>
        <i/>
        <sz val="7"/>
        <color theme="1"/>
        <rFont val="Courier New"/>
        <family val="3"/>
      </rPr>
      <t>SL12   -0025:6720182     -TUB FARA MUFA,POLIPROPILENA IGNIFUGA.,D110,L5000MM</t>
    </r>
  </si>
  <si>
    <t>RPSB14A      99</t>
  </si>
  <si>
    <t xml:space="preserve">MONTARE PIESE DE LEGATURA, MAT. PLASTIC (PE,PP,PP-R) PT.CANAL, IMBINARE CU GARNITURA, D= 32MM       </t>
  </si>
  <si>
    <r>
      <t xml:space="preserve">          L:</t>
    </r>
    <r>
      <rPr>
        <i/>
        <sz val="7"/>
        <color theme="1"/>
        <rFont val="Courier New"/>
        <family val="3"/>
      </rPr>
      <t>SL13A  -0039:9270087     -COT SCURGERE PP 32 MM LA 45GRD</t>
    </r>
  </si>
  <si>
    <r>
      <t xml:space="preserve">          L:</t>
    </r>
    <r>
      <rPr>
        <i/>
        <sz val="7"/>
        <color theme="1"/>
        <rFont val="Courier New"/>
        <family val="3"/>
      </rPr>
      <t>SL13A  -0041:9270089     -COT SCURGERE PP 32MM LA 87GRD</t>
    </r>
  </si>
  <si>
    <t>RPSB14C      99</t>
  </si>
  <si>
    <t xml:space="preserve">MONTARE PIESE DE LEGATURA, MAT. PLASTIC (PE,PP,PP-R) PT.CANAL, IMBINARE CU GARNITURA, D= 50MM       </t>
  </si>
  <si>
    <r>
      <t xml:space="preserve">          L:</t>
    </r>
    <r>
      <rPr>
        <i/>
        <sz val="7"/>
        <color theme="1"/>
        <rFont val="Courier New"/>
        <family val="3"/>
      </rPr>
      <t>SL13A  -0040:9270088     -COT SCURGERE PP 50 MM LA 45GRD</t>
    </r>
  </si>
  <si>
    <t>RPSB14E      99</t>
  </si>
  <si>
    <t xml:space="preserve">MONTARE PIESE DE LEGATURA, MAT. PLASTIC (PE,PP,PP-R) PT.CANAL, IMBINARE CU GARNITURA, D= 110MM      </t>
  </si>
  <si>
    <r>
      <t xml:space="preserve">          L:</t>
    </r>
    <r>
      <rPr>
        <i/>
        <sz val="7"/>
        <color theme="1"/>
        <rFont val="Courier New"/>
        <family val="3"/>
      </rPr>
      <t>SL13A  -0038:7808041     -COT SCURGERE PP 110MM 45GRD</t>
    </r>
  </si>
  <si>
    <t>RPSD35A1     82</t>
  </si>
  <si>
    <t xml:space="preserve">INLOC.ROB.DE RET.CU VENTIL DR CU FLANSE O  1/2"                                                     </t>
  </si>
  <si>
    <t xml:space="preserve">ASIM.RACORD FLEXIBIL WC                           </t>
  </si>
  <si>
    <t xml:space="preserve">8803308        </t>
  </si>
  <si>
    <t xml:space="preserve">RACORD ALB WC CU GARNITURA HTSK D110 L500                                                           </t>
  </si>
  <si>
    <t>RPSB45A1     82</t>
  </si>
  <si>
    <t xml:space="preserve">INLOC.RAMIF.DUBL.GRES.CERAM.AV.UNGHI 45;90 ETANS. CU FRING.GUDR.+MAST.BITUM D= 100 MM               </t>
  </si>
  <si>
    <t xml:space="preserve">ASIM.                                             </t>
  </si>
  <si>
    <t xml:space="preserve">8810163        </t>
  </si>
  <si>
    <t xml:space="preserve">RAMIFICATIE EGALA PP  D. 32 /32 MM;  45 GRD                                                         </t>
  </si>
  <si>
    <t xml:space="preserve">9270091        </t>
  </si>
  <si>
    <t xml:space="preserve">RAMIFICATIE DUBLA PP 110MM 45GRD                                                                    </t>
  </si>
  <si>
    <t>RPSB28D1     82</t>
  </si>
  <si>
    <t xml:space="preserve">INLOC.RED.EXCENTR.DIN PVC-U CU IMB.PRIN LIPIRE AVIND D=110- 50 MM                                   </t>
  </si>
  <si>
    <t>SB21C1       82</t>
  </si>
  <si>
    <t xml:space="preserve">PIESA DE CURATIRE PVC-U,PT.CANALIZARE,CU IMBINARE PRIN LIPIRE AVIND D=110 MM                        </t>
  </si>
  <si>
    <t>SA31D1       82</t>
  </si>
  <si>
    <t xml:space="preserve">CACIULA SAU DOP SIMPLU PT.CONDUCTE DE PRESIUNE    CACIULA AVIND D=100 MM                            </t>
  </si>
  <si>
    <t>RPSB41A      99</t>
  </si>
  <si>
    <t xml:space="preserve">MONTAREA SIFONULUI DE PARDOSEALA DIN POLIPROPILENA, AVIND DIAMETRUL IESIRII DE 50 MM                </t>
  </si>
  <si>
    <t xml:space="preserve">SIFON PARDOSEALA PP DN 50MM                       </t>
  </si>
  <si>
    <r>
      <t xml:space="preserve">          L:</t>
    </r>
    <r>
      <rPr>
        <i/>
        <sz val="7"/>
        <color theme="1"/>
        <rFont val="Courier New"/>
        <family val="3"/>
      </rPr>
      <t>SL21   -0004:6721103     -SIFON DE PARDOSEALA,1 IESIRE D50,1 INTR. D40,CAPAC PROT</t>
    </r>
  </si>
  <si>
    <t>RPSC21A      99</t>
  </si>
  <si>
    <t xml:space="preserve">MONTAREA LAVOARULUI-SEMIPORTELAN, PORTELAN SANITAR ETC.-(INCL. PT.HANDICAPATI)CONSOLE PE ZIDARIE    </t>
  </si>
  <si>
    <r>
      <t xml:space="preserve">          L:</t>
    </r>
    <r>
      <rPr>
        <i/>
        <sz val="7"/>
        <color theme="1"/>
        <rFont val="Courier New"/>
        <family val="3"/>
      </rPr>
      <t>SL24   -0155:2442290     -LAVOAR PORTELAN          LY-600MM  ALB     C. 1  S 1540</t>
    </r>
  </si>
  <si>
    <r>
      <t xml:space="preserve">          L:</t>
    </r>
    <r>
      <rPr>
        <i/>
        <sz val="7"/>
        <color theme="1"/>
        <rFont val="Courier New"/>
        <family val="3"/>
      </rPr>
      <t>SL25A  -0002:4202761     -SIFON ALAMA PT.LAVOAR   1"                       S 9611</t>
    </r>
  </si>
  <si>
    <r>
      <t xml:space="preserve">          L:</t>
    </r>
    <r>
      <rPr>
        <i/>
        <sz val="7"/>
        <color theme="1"/>
        <rFont val="Courier New"/>
        <family val="3"/>
      </rPr>
      <t>SL25B  -0019:4203301     -VENTIL SCURGERE LAVOAR,SPALATOR 1"      FARA RAC. S9610</t>
    </r>
  </si>
  <si>
    <r>
      <t xml:space="preserve">          L:</t>
    </r>
    <r>
      <rPr>
        <i/>
        <sz val="7"/>
        <color theme="1"/>
        <rFont val="Courier New"/>
        <family val="3"/>
      </rPr>
      <t>SL25C  -0025:4203442     -CONSOLA CU UN BRAT   VOPSITA   350MM  CAL.1      S 3343</t>
    </r>
  </si>
  <si>
    <t>RPSC24A1     82</t>
  </si>
  <si>
    <t xml:space="preserve">INLOC.COMPLETA CLOS.VAS PORT.SANIT SAU FAIANTA CU TEAVA SC.PVC-U REZERV.FONTA CU SCAUN SI CAPAC     </t>
  </si>
  <si>
    <r>
      <t xml:space="preserve">          L:</t>
    </r>
    <r>
      <rPr>
        <i/>
        <sz val="7"/>
        <color theme="1"/>
        <rFont val="Courier New"/>
        <family val="3"/>
      </rPr>
      <t>11406  -0001:2442757     -VAS CLOSET         COL2-A  PORTELAN ALB     C. 1 S 2066</t>
    </r>
  </si>
  <si>
    <r>
      <t xml:space="preserve">          L:</t>
    </r>
    <r>
      <rPr>
        <i/>
        <sz val="7"/>
        <color theme="1"/>
        <rFont val="Courier New"/>
        <family val="3"/>
      </rPr>
      <t>13919  -0002:2452958     -REZERVOR WC   R 2    SEMIINALTIME   ALB     C.1 S 9441</t>
    </r>
  </si>
  <si>
    <r>
      <t xml:space="preserve">          L:</t>
    </r>
    <r>
      <rPr>
        <i/>
        <sz val="7"/>
        <color theme="1"/>
        <rFont val="Courier New"/>
        <family val="3"/>
      </rPr>
      <t>13922  -0002:6719598     -RAMA VAS CLOSET POLIPROP  CU CAPAC SI SURUB FLUTURE</t>
    </r>
  </si>
  <si>
    <t>RPSC29A      99</t>
  </si>
  <si>
    <t xml:space="preserve">MONTAREA ETAJERIEI PE PERETE ZIDARIE CARAMIDA-B.C.A, ETAJERA DIN PORTELAN SANITAR                   </t>
  </si>
  <si>
    <r>
      <t xml:space="preserve">          L:</t>
    </r>
    <r>
      <rPr>
        <i/>
        <sz val="7"/>
        <color theme="1"/>
        <rFont val="Courier New"/>
        <family val="3"/>
      </rPr>
      <t>SL34   -0001:2451485     -ETAJERE PORTELAN TIP E2.30          ALB      C.1 NI 716</t>
    </r>
  </si>
  <si>
    <t>RPSC30A      99</t>
  </si>
  <si>
    <t>MONTAREA OGLINZII SANITARE,SEMICRISTAL-MARGINILE SLEFUITE,400*500MM ETC,PERETE DIN ZIDARIE SAU B.C.A</t>
  </si>
  <si>
    <r>
      <t xml:space="preserve">          L:</t>
    </r>
    <r>
      <rPr>
        <i/>
        <sz val="7"/>
        <color theme="1"/>
        <rFont val="Courier New"/>
        <family val="3"/>
      </rPr>
      <t>SL35   -0003:2506085     -OGLINDA CRISTAL DREPTUNGHIULARA</t>
    </r>
  </si>
  <si>
    <t>RPSC31A      99</t>
  </si>
  <si>
    <t xml:space="preserve">MONTAREA PORTPAHARULUI SAU SAPUNIEREI,FONTA EMAILATA PORTELAN SANITAR,PERETE DIN ZIDARIE SAU B.C.A. </t>
  </si>
  <si>
    <r>
      <t xml:space="preserve">          L:</t>
    </r>
    <r>
      <rPr>
        <i/>
        <sz val="7"/>
        <color theme="1"/>
        <rFont val="Courier New"/>
        <family val="3"/>
      </rPr>
      <t>SL36   -0016:4200354     -PORTPAHAR DUBLU, CROMAT</t>
    </r>
  </si>
  <si>
    <t>SC31A1       82</t>
  </si>
  <si>
    <t xml:space="preserve">VENTIL DE SCURGERE TIP...             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</si>
  <si>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11410  -0013:4203272     -VENTIL SCURGERE REZERVOR WC     1 1/2   ALAMA     S9610</t>
    </r>
  </si>
  <si>
    <t>RPSD35A      99</t>
  </si>
  <si>
    <t>MONTAREA BATERIEI AMESTECATOARE STATIVA PT. LAVOAR SAU SPALATOR,INDIFERENT MODUL DE INCHIDERE,D=1/2"</t>
  </si>
  <si>
    <r>
      <t xml:space="preserve">          L:</t>
    </r>
    <r>
      <rPr>
        <i/>
        <sz val="7"/>
        <color theme="1"/>
        <rFont val="Courier New"/>
        <family val="3"/>
      </rPr>
      <t>SL41   -0071:4204308     -BATERIE MONOCOMANDA PT. LAVOAR,VENTIL SCURGERE AUTOMAT</t>
    </r>
  </si>
  <si>
    <t>RPSD37A      99</t>
  </si>
  <si>
    <t>MONTAREA RACORDULUI OLANDEZ SAU A COTULUI CU RACORD OLANDEZ ZINCAT CU ETANSARE PLANA, D= 3/8" - 1/2"</t>
  </si>
  <si>
    <r>
      <t xml:space="preserve">          L:</t>
    </r>
    <r>
      <rPr>
        <i/>
        <sz val="7"/>
        <color theme="1"/>
        <rFont val="Courier New"/>
        <family val="3"/>
      </rPr>
      <t>SL02E  -0171:7808046     -RACORD FLEXIBIL OLANDEZ FE 1/2"</t>
    </r>
  </si>
  <si>
    <t>RPSD18A      99</t>
  </si>
  <si>
    <t xml:space="preserve">MONTAREA ROBINETULUI DE SERVICIU, SIMPLU SAU DUBLU, CU RACORD, AVIND DIAMETRUL DE : 3/8"-1/2"       </t>
  </si>
  <si>
    <r>
      <t xml:space="preserve">          L:</t>
    </r>
    <r>
      <rPr>
        <i/>
        <sz val="7"/>
        <color theme="1"/>
        <rFont val="Courier New"/>
        <family val="3"/>
      </rPr>
      <t>SL41   -0019:4201925     -ROBINET REZERV. WC   ALAMA   3/8" SEMIINALTIME 2  S2377</t>
    </r>
  </si>
  <si>
    <t>SD03A        99</t>
  </si>
  <si>
    <t xml:space="preserve">ROBINET PT. LAVOAR SAU SPALATOR, INDIFERENT MODUL DE INCHIDERE, DIAMETRUL DE 1/2"                   </t>
  </si>
  <si>
    <r>
      <t xml:space="preserve">          L:</t>
    </r>
    <r>
      <rPr>
        <i/>
        <sz val="7"/>
        <color theme="1"/>
        <rFont val="Courier New"/>
        <family val="3"/>
      </rPr>
      <t>SL41   -0027:4202058     -ROBINET   LAVOAR  ALAMA CROMAT  1/2" ST. PL STATIVS2581</t>
    </r>
  </si>
  <si>
    <t>RPSD25C      99</t>
  </si>
  <si>
    <t xml:space="preserve">MONTAREA ROBINETULUI DE TRECERE CU VENTIL SI MUFE, CU SI FARA DESCARCARE,PT.TEVI DIN OTEL D= 1"     </t>
  </si>
  <si>
    <r>
      <t xml:space="preserve">          L:</t>
    </r>
    <r>
      <rPr>
        <i/>
        <sz val="7"/>
        <color theme="1"/>
        <rFont val="Courier New"/>
        <family val="3"/>
      </rPr>
      <t>SL42   -0027:4202486     -ROBINET TREC. FONTA 1"     A VENT+MUFA  PN10      S6480</t>
    </r>
  </si>
  <si>
    <t>IZF08E1      82</t>
  </si>
  <si>
    <t xml:space="preserve">HIDROIZOLARE GURI SCURGERE LA PARDOSELI CU PIZA TESAT STICL BITUM PT SIFON PARDOSEALA               </t>
  </si>
  <si>
    <r>
      <t xml:space="preserve">          L:</t>
    </r>
    <r>
      <rPr>
        <i/>
        <sz val="7"/>
        <color theme="1"/>
        <rFont val="Courier New"/>
        <family val="3"/>
      </rPr>
      <t>11231  -0016:2602060     -TESATURA FIRE STICLA BIT.2F.NIS. TSA 2000 100CM S 10126</t>
    </r>
  </si>
  <si>
    <t>IZH01A1      82</t>
  </si>
  <si>
    <t>IZOLAREA CONDUCTELOR DE LEGATURA LA OBIECTELE SANITARE CU PANZA HESIANA SI FOLIE PVC INFASURATA HELI</t>
  </si>
  <si>
    <t>RPIF09A      99</t>
  </si>
  <si>
    <t xml:space="preserve">IZOLATIA CONDUCTELOR CU MANSOANE DE IZ.SPECIALA, INTRODUSE PE CONDUCTE                              </t>
  </si>
  <si>
    <r>
      <t xml:space="preserve">          L:</t>
    </r>
    <r>
      <rPr>
        <i/>
        <sz val="7"/>
        <color theme="1"/>
        <rFont val="Courier New"/>
        <family val="3"/>
      </rPr>
      <t>IL15A  -0028:2608133     -TERMOIZOLATIE SPECIALA (MANSOANE) PT. TEAVA DE 13X 42MM</t>
    </r>
  </si>
  <si>
    <t>RCSR27B1     02</t>
  </si>
  <si>
    <t xml:space="preserve">VOPSIRE CONDUCTE DE INSTALATI, DIAM.EXT.&gt;60MM, 2 ST.VOPSEA ULEI +1 ST.LAC                           </t>
  </si>
  <si>
    <t>SF01A1       82</t>
  </si>
  <si>
    <t xml:space="preserve">EFECTUARE  PROBA DE ETAS.LA PRES.A INST.INTER.DE  APA,LA COND.OTEL ZN.SAU PB.PRES.INCLUSIV ARMATURI </t>
  </si>
  <si>
    <t>SF04A1       82</t>
  </si>
  <si>
    <t xml:space="preserve">SPALAREA SI DAREA IN FUNCTIUNE A COND.DE APA,EXECUTATE CU TEVI DIN PVC.                             </t>
  </si>
  <si>
    <t>VC22A1       82</t>
  </si>
  <si>
    <t xml:space="preserve">DISPOZITIV SUST.ANCOR PT.APARAT,CANALE PIESE SPEC GATA CONF DIN,OTEL PROF.GREUT PE BUC SUB 5 KG.    </t>
  </si>
  <si>
    <t>VC23A1       82</t>
  </si>
  <si>
    <t xml:space="preserve">CONFECTIONARE DISPOZ.SUST-ANCOR.PT.APARATE CANALE PIESE SPEC.DIN OTEL PROF.GREUT/BUC  SUB 5 KG.     </t>
  </si>
  <si>
    <t>RPSF03H1     82</t>
  </si>
  <si>
    <t>BUSONAREA PROVIZORIE A CONDUCTEI ALIMENTARE CU APA IN VEDEREA EXECUT.REPARATIILOR CU D=2 1/2 TOLI  $</t>
  </si>
  <si>
    <r>
      <t xml:space="preserve">          L:</t>
    </r>
    <r>
      <rPr>
        <i/>
        <sz val="7"/>
        <color theme="1"/>
        <rFont val="Courier New"/>
        <family val="3"/>
      </rPr>
      <t>13935  -0001:4123501     -DOP  DIN FONTA MALEABILA T9 S487 DN  10  3/8</t>
    </r>
  </si>
  <si>
    <t>SB30C        99</t>
  </si>
  <si>
    <t xml:space="preserve">SUPORTI PT. SUSTINEREA CONDUCTELOR PENTRU CANALIZARE, AVIND GREUTATE DE 11 - 30 KG                  </t>
  </si>
  <si>
    <t xml:space="preserve">ASIM SUPORTI SUSTINERE OBIECTE SANITARE           </t>
  </si>
  <si>
    <r>
      <t xml:space="preserve">          L:</t>
    </r>
    <r>
      <rPr>
        <i/>
        <sz val="7"/>
        <color theme="1"/>
        <rFont val="Courier New"/>
        <family val="3"/>
      </rPr>
      <t>SL44G  -0456:3521135     -PROFILE IE 25 OL37-1N</t>
    </r>
  </si>
  <si>
    <t>TRB05B19     82</t>
  </si>
  <si>
    <t>TRANSPORTUL MATERIALELOR PRIN PURTAT DIRECT,MATERIALE COMODE PESTE 25 KG DISTANTA 90M              $</t>
  </si>
  <si>
    <r>
      <t xml:space="preserve">Categorie: CAT22 </t>
    </r>
    <r>
      <rPr>
        <sz val="10"/>
        <color theme="1"/>
        <rFont val="Calibri"/>
        <family val="2"/>
        <scheme val="minor"/>
      </rPr>
      <t>INSTALATIE ALARMARE INCENDIU</t>
    </r>
  </si>
  <si>
    <t>00802B12A1   02</t>
  </si>
  <si>
    <t xml:space="preserve">MONTAJ DETECTOARE "ADRESABILE" DE FUM, TEMP, COMBIN (FUM+ TEMP) PE TAVAN BETON                      </t>
  </si>
  <si>
    <t xml:space="preserve">INCLUS SOCLU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</si>
  <si>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LA008C2-0004:7801003     -DETECTOR ADRESABIL DE FUM</t>
    </r>
  </si>
  <si>
    <t>00802B13A1   02</t>
  </si>
  <si>
    <t xml:space="preserve">VERIFICARI / PROBE LA DETECTOARE "ADRESABILE" DE FUM, TEMPERATURA, COMBIN.(FUM+ TEMP), H&lt;=2,95 M    </t>
  </si>
  <si>
    <t>00802B03A1   02</t>
  </si>
  <si>
    <t xml:space="preserve">CENTR DETECT/AVERTIZ INCENDIU "ANALOG-ADRES." MAX 4 BUCLE+CENTR MASTER/SLAVE) MONT PE BETON / CARAM </t>
  </si>
  <si>
    <t xml:space="preserve">CENTRALA ADRESABILA 1BUCLA                        </t>
  </si>
  <si>
    <r>
      <t xml:space="preserve">          L:</t>
    </r>
    <r>
      <rPr>
        <i/>
        <sz val="7"/>
        <color theme="1"/>
        <rFont val="Courier New"/>
        <family val="3"/>
      </rPr>
      <t>LA008A4-0007:7800939     -ACUMULATOR CU GEL 12V- 18AH- REZIST.LA FOC, 181X 76X167</t>
    </r>
  </si>
  <si>
    <r>
      <t xml:space="preserve">          L:</t>
    </r>
    <r>
      <rPr>
        <i/>
        <sz val="7"/>
        <color theme="1"/>
        <rFont val="Courier New"/>
        <family val="3"/>
      </rPr>
      <t>LA008B9-0010:7800994     -CENTRALA INCENDIU ANALOG-ADRESABILA MAX 4 BUCLE</t>
    </r>
  </si>
  <si>
    <t>00802B05A1   02</t>
  </si>
  <si>
    <t xml:space="preserve">MONTAJ MODULE EXTENSIE - BUCLE / ZONE "CONVENTIONALE" - STANDARD, H &lt;= 2,95 M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</si>
  <si>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LA008A5-0005:7808021     -REPETOR CENTRALA</t>
    </r>
  </si>
  <si>
    <r>
      <t xml:space="preserve">          L:</t>
    </r>
    <r>
      <rPr>
        <i/>
        <sz val="7"/>
        <color theme="1"/>
        <rFont val="Courier New"/>
        <family val="3"/>
      </rPr>
      <t>LA008A5-0006:7808022     -MODUL COMANDA</t>
    </r>
  </si>
  <si>
    <t xml:space="preserve">INCLUS ACUMULATOR 12V 7AH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</si>
  <si>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LA008A5-0004:7808002     -MODUL SURSA ALIMENTARE 4 IESIRI</t>
    </r>
  </si>
  <si>
    <t>00801A07D    02</t>
  </si>
  <si>
    <t xml:space="preserve">MONTARE PERIFERICE ARMARE/ DEZARMARE SI COMUNICATIE - COMUNICATOARE TELEFONICE, APELATOARE          </t>
  </si>
  <si>
    <r>
      <t xml:space="preserve">          L:</t>
    </r>
    <r>
      <rPr>
        <i/>
        <sz val="7"/>
        <color theme="1"/>
        <rFont val="Courier New"/>
        <family val="3"/>
      </rPr>
      <t>LA008B3-0002:7800975     -COMUNICATOR DIGITAL</t>
    </r>
  </si>
  <si>
    <t>00802B06A1   02</t>
  </si>
  <si>
    <t xml:space="preserve">VERIFICARI / PROBE MODULE EXTENSIE - BUCLE / ZONE  "CONVENTIONALE" - STANDARD, H &lt;=2,95 M           </t>
  </si>
  <si>
    <t>00802B27A1   02</t>
  </si>
  <si>
    <t xml:space="preserve">MONTAJ BUTOANE INCENDIU "ADRESAB." IN INT. PE ZID BETON /CARAMIDA, SUP.METAL (PANOURI SANDWICH)     </t>
  </si>
  <si>
    <r>
      <t xml:space="preserve">          L:</t>
    </r>
    <r>
      <rPr>
        <i/>
        <sz val="7"/>
        <color theme="1"/>
        <rFont val="Courier New"/>
        <family val="3"/>
      </rPr>
      <t>LA008C3-0001:7801036     -BUTON DE INCENDIU - MONTAJ IN INTERIOR</t>
    </r>
  </si>
  <si>
    <r>
      <t xml:space="preserve">          L:</t>
    </r>
    <r>
      <rPr>
        <i/>
        <sz val="7"/>
        <color theme="1"/>
        <rFont val="Courier New"/>
        <family val="3"/>
      </rPr>
      <t>LA008E4-0001:7800978     -SOCLU</t>
    </r>
  </si>
  <si>
    <t>00802B28A2   02</t>
  </si>
  <si>
    <t xml:space="preserve">VERIFICARI / PROBE LA BUTOANE DE INCENDIU PT CENTRALE DE INCENDIU "ADRESABILE"                      </t>
  </si>
  <si>
    <t>00802B24A1   02</t>
  </si>
  <si>
    <t xml:space="preserve">MONTAJ DISP.DE AVERTIZARE SONORA SI/SAU VIZUALA, PT.CENTR.ANALOG - ADRESAB. - IN INTERIOR           </t>
  </si>
  <si>
    <r>
      <t xml:space="preserve">          L:</t>
    </r>
    <r>
      <rPr>
        <i/>
        <sz val="7"/>
        <color theme="1"/>
        <rFont val="Courier New"/>
        <family val="3"/>
      </rPr>
      <t>LA008C4-0004:7801042     -SIRENA ADRESABILA, IZOLATOR, CU ALIMENTARE DIN BUCLA</t>
    </r>
  </si>
  <si>
    <r>
      <t xml:space="preserve">          L:</t>
    </r>
    <r>
      <rPr>
        <i/>
        <sz val="7"/>
        <color theme="1"/>
        <rFont val="Courier New"/>
        <family val="3"/>
      </rPr>
      <t>LA008E4-0004:7800981     -SOCLU PT DISPOZITIV AVERTIZOR OPTO-ACUSTIC, DE INTERIOR</t>
    </r>
  </si>
  <si>
    <t>00802B25A1   02</t>
  </si>
  <si>
    <t xml:space="preserve">VERIFICARI/PROBE DISP.AVERTIZ.SONORA SI/SAU VIZUALA,CENTR. "CONV./ANALOG - ADRES" - IN INTERIOR     </t>
  </si>
  <si>
    <t>00802B24A2   02</t>
  </si>
  <si>
    <t xml:space="preserve">MONTAJ DISP.DE AVERTIZARE SONORA SI/SAU VIZUALA, PT.CENTR.ANALOG - ADRESAB. - IN EXTERIOR           </t>
  </si>
  <si>
    <t xml:space="preserve">SIRENA INCLUS ACUMULATOR 12V 2,3AH                </t>
  </si>
  <si>
    <r>
      <t xml:space="preserve">          L:</t>
    </r>
    <r>
      <rPr>
        <i/>
        <sz val="7"/>
        <color theme="1"/>
        <rFont val="Courier New"/>
        <family val="3"/>
      </rPr>
      <t>LA008C4-0003:7801041     -SIRENA AUTOPROTEJATA DE EXTERIOR</t>
    </r>
  </si>
  <si>
    <t>00802B25A2   02</t>
  </si>
  <si>
    <t xml:space="preserve">VERIFICARI/PROBE DISP.AVERTIZ.SONORA SI/SAU VIZUALA,CENTR. "CONV./ANALOG - ADRES" - IN EXTERIOR     </t>
  </si>
  <si>
    <t>ATD15A       82</t>
  </si>
  <si>
    <t xml:space="preserve">CABLU DE COMPENSATIE (ECRANAT)MONTAT:IN TUB DE PROTECTIE                                            </t>
  </si>
  <si>
    <t xml:space="preserve">ASIM CABLU INCENDIU 4X1                           </t>
  </si>
  <si>
    <r>
      <t xml:space="preserve">          L:</t>
    </r>
    <r>
      <rPr>
        <i/>
        <sz val="7"/>
        <color theme="1"/>
        <rFont val="Courier New"/>
        <family val="3"/>
      </rPr>
      <t>12512  -0009:3322556     -CABLU INCENDIU 4X1</t>
    </r>
  </si>
  <si>
    <r>
      <t xml:space="preserve">          L:</t>
    </r>
    <r>
      <rPr>
        <i/>
        <sz val="7"/>
        <color theme="1"/>
        <rFont val="Courier New"/>
        <family val="3"/>
      </rPr>
      <t>12512  -0010:4589698     -CABLU INCENDIU 2X1</t>
    </r>
  </si>
  <si>
    <t>EA12A1       82</t>
  </si>
  <si>
    <t xml:space="preserve">TUB METALIC,FLEXIBIL,DE PROTECTIE,NEETANS,CU SPIRALE CU 2 RENURI DE FORMA PATRULATER(SPD) 13,5-23MM </t>
  </si>
  <si>
    <r>
      <t xml:space="preserve">          L:</t>
    </r>
    <r>
      <rPr>
        <i/>
        <sz val="7"/>
        <color theme="1"/>
        <rFont val="Courier New"/>
        <family val="3"/>
      </rPr>
      <t>12002  -0005:7356537     -TUB METALIC FLEX.PROT.NEETANS TIP SPD-ROMAN D=20 MM</t>
    </r>
  </si>
  <si>
    <t>EA13B1       82</t>
  </si>
  <si>
    <t xml:space="preserve">TUB IZOLANT USOR PROTEJAT FLEXIBIL IPFY CU INVELIS FLEXIBIL DIN MATERIAL PLASTIC CU D=22 MM.        </t>
  </si>
  <si>
    <t>TCB10XB      93</t>
  </si>
  <si>
    <t xml:space="preserve">MOTOR ACTIONARE TRAPA 24V                                                                           </t>
  </si>
  <si>
    <t xml:space="preserve">ASIM.MOTOR ACTIONARE TRAPA                        </t>
  </si>
  <si>
    <t xml:space="preserve">7808024        </t>
  </si>
  <si>
    <t xml:space="preserve">MOTOR ACTIONARE TRAPA+CONSOLA                                                                       </t>
  </si>
  <si>
    <t>EA18A1       82</t>
  </si>
  <si>
    <t xml:space="preserve">DOZE CENTRALIZATOARE DIN TABLA DE 1,5 MM PT CONDUCTORI MONTATI IN TUBURI CU DIM. 200X100X100MM      </t>
  </si>
  <si>
    <t xml:space="preserve">ASIM.USA VIZITARE                                 </t>
  </si>
  <si>
    <t xml:space="preserve">5893265        </t>
  </si>
  <si>
    <t xml:space="preserve">USA VIZITARE                                                                                        </t>
  </si>
  <si>
    <t>00804D06A1   02</t>
  </si>
  <si>
    <t xml:space="preserve">MONTARE ACCESORII: BUTON COMANDA TRAPE     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</si>
  <si>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LA008B5-0001:7800978     -SOCLU</t>
    </r>
  </si>
  <si>
    <t>TCB05B1      82</t>
  </si>
  <si>
    <t xml:space="preserve">CUTIE DE ALARMA PT.CTA: GENERALA                                                                    </t>
  </si>
  <si>
    <t xml:space="preserve">ASIM CUTIE CONEXIUNI                              </t>
  </si>
  <si>
    <t xml:space="preserve">2000005        </t>
  </si>
  <si>
    <t xml:space="preserve">CUTIE METALICA 288X298X78                                                                           </t>
  </si>
  <si>
    <t>ATE34A01     82</t>
  </si>
  <si>
    <t xml:space="preserve">VERIFICARE SISTEM                                                                                   </t>
  </si>
  <si>
    <r>
      <t xml:space="preserve">Categorie: CAT23 </t>
    </r>
    <r>
      <rPr>
        <sz val="10"/>
        <color theme="1"/>
        <rFont val="Calibri"/>
        <family val="2"/>
        <scheme val="minor"/>
      </rPr>
      <t>INSTALATIE ALARMARE EFRACTIE</t>
    </r>
  </si>
  <si>
    <t>00801A11A    02</t>
  </si>
  <si>
    <t xml:space="preserve">DETECTOARE DE PREZENTA, MONTATE IN INTERIOR           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</si>
  <si>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LA008A6-0018:7808000     -DETECTOR PIR+MW FUNCTIE ANTIMASK</t>
    </r>
  </si>
  <si>
    <t>00801A13A1   02</t>
  </si>
  <si>
    <t xml:space="preserve">VERIFICARI/PROBE LA DETECTOARE DE PREZENTA MONT.CONVENTIONAL/ ADRESABIL/ RADIO, IN INTERIOR         </t>
  </si>
  <si>
    <t>00801A14A1   02</t>
  </si>
  <si>
    <t xml:space="preserve">MONTARE SENZORI TIP CONTACT, MONITORIZ.STARE, PE FIR/ADRES, RADIO APARENT PE SUPORT LEMN,PVC,AL     </t>
  </si>
  <si>
    <r>
      <t xml:space="preserve">          L:</t>
    </r>
    <r>
      <rPr>
        <i/>
        <sz val="7"/>
        <color theme="1"/>
        <rFont val="Courier New"/>
        <family val="3"/>
      </rPr>
      <t>LA008A6-0019:7900139     -CONTACT MAGNETIC APARENT</t>
    </r>
  </si>
  <si>
    <t>00801A15A    02</t>
  </si>
  <si>
    <t xml:space="preserve">MONTARE DETECTOARE DE SPARGERE GEAM, ACUSTIC, H &lt;= 2,95 M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</si>
  <si>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LA008A6-0009:7800951     -DETECTOR SPARGERE GEAM, ACUSTIC</t>
    </r>
  </si>
  <si>
    <t>00801A17A    02</t>
  </si>
  <si>
    <t xml:space="preserve">VERIFICARI / PROBE LA DETECTOARE DE SPARGERE GEAM, ACUSTIC, H &lt;= 2,95 M                             </t>
  </si>
  <si>
    <t>00801A25A1   02</t>
  </si>
  <si>
    <t xml:space="preserve">DISPOZITIVE DE AVERTIZARE OPTO-ACUSTICE MONTATE LA INTERIOR - CONVENTIONALE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</si>
  <si>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LA008A8-0001:7800962     -DISPOZITIV AVERTIZOR OPTO-ACUSTIC DE INT, CONVENTIONAL</t>
    </r>
  </si>
  <si>
    <t>00801A27A    02</t>
  </si>
  <si>
    <t xml:space="preserve">VERIFICARI / PROBE LA DISPOZITIVE DE AVERTIZARE OPTO-ACUSTICE MONTATE LA INTERIOR                   </t>
  </si>
  <si>
    <t>00801A04A    02</t>
  </si>
  <si>
    <t xml:space="preserve">MODULE EXTENSIE "INTRARI / IESIRI" PT SISTEME CONVENTIONALE / RADIO - MONTAJ IN CABINET             </t>
  </si>
  <si>
    <t xml:space="preserve">EXTENSIE 16 ZONE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</si>
  <si>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LA008A5-0002:7800942     -MODUL DE EXTENSIE INTERFETE BUCLE</t>
    </r>
  </si>
  <si>
    <t>00801A06A    02</t>
  </si>
  <si>
    <t xml:space="preserve">ORE       </t>
  </si>
  <si>
    <t xml:space="preserve">VERIFICARI/PROBE/PROGRAMARE LA MODULE I/E PT SISTEME CONVENTIONALE/ RADIO - PENTRU 1 CONEXIUNE      </t>
  </si>
  <si>
    <t>00801A26A1   02</t>
  </si>
  <si>
    <t xml:space="preserve">DISPOZITIVE DE AVERTIZARE OPTO-ACUSTICE MONTATE LA EXTERIOR - CONVENTIONALE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</si>
  <si>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LA008A8-0003:7800964     -DISPOZITIV AVERTIZOR OPTO-ACUSTIC DE EXT, CONVENTIONAL</t>
    </r>
  </si>
  <si>
    <t>00801A27B    02</t>
  </si>
  <si>
    <t xml:space="preserve">VERIFICARI / PROBE LA DISPOZITIVE DE AVERTIZARE OPTO-ACUSTICE MONTATE LA EXTERIOR                   </t>
  </si>
  <si>
    <t>00801A01A11  02</t>
  </si>
  <si>
    <t xml:space="preserve">CABINET PT.UNITATE CENTRALA DOTAT, MONTAT PE ZID BETON / CARAMIDA, &lt; 5 KG 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</si>
  <si>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LA008A1-0006:7808003     -CENTRALA 16 ZONE</t>
    </r>
  </si>
  <si>
    <t>00801A03A13  02</t>
  </si>
  <si>
    <t xml:space="preserve">PROGRAMARE/VERIFICARE/PROBE LA CENTR DET./AVERTIZ./ALARM EFRACTIE CONVENTIONALA(PE FIR), 16 ZONE    </t>
  </si>
  <si>
    <t>W3K09A       99</t>
  </si>
  <si>
    <t xml:space="preserve">ACUMULATOR PORTATIV                                                                                 </t>
  </si>
  <si>
    <t xml:space="preserve">ACUMULATOR 12V 12AH                               </t>
  </si>
  <si>
    <t xml:space="preserve">7808004        </t>
  </si>
  <si>
    <t xml:space="preserve">ACUMULATOR 12V 12AH                                                                                 </t>
  </si>
  <si>
    <t>ED14A1       82</t>
  </si>
  <si>
    <t xml:space="preserve">TRANSFORMATOR MONOFAZIC DE PROTECTIE 220/24 V 100 VA MONTAT PE DIBLURI DE LEMN                      </t>
  </si>
  <si>
    <t xml:space="preserve">00123          </t>
  </si>
  <si>
    <t xml:space="preserve">TRANSFORMATOR 40VA/16V                                                                              </t>
  </si>
  <si>
    <t>00804D05A2   02</t>
  </si>
  <si>
    <t xml:space="preserve">MONTARE CITITOR TIP PROXIMITATE                                                                     </t>
  </si>
  <si>
    <t xml:space="preserve">INCLUSIV 20 BUC.TAG PROXIMITATE                   </t>
  </si>
  <si>
    <t>00804D05C    02</t>
  </si>
  <si>
    <t xml:space="preserve">VERIFICARI / PROBE MONTARE CITITOARE                                                                </t>
  </si>
  <si>
    <t>00804D07A4   02</t>
  </si>
  <si>
    <t xml:space="preserve">MONTAJ ELEMENTE RESTRICTIONARE ACCES - USOARE: YALA ELECTROMAGNETICA                                </t>
  </si>
  <si>
    <t>00804D07A2   02</t>
  </si>
  <si>
    <t xml:space="preserve">MONTAJ ELEMENTE RESTRICTIONARE ACCES - USOARE: ZAVOR ELECTRIC                                       </t>
  </si>
  <si>
    <t xml:space="preserve">BRAT HIDRAULIC                                    </t>
  </si>
  <si>
    <t>00804D07D    02</t>
  </si>
  <si>
    <t xml:space="preserve">VERIFICARI / PROBE MONTAJ ELEMENTE RESTRICTIONARE ACCES - USOARE                                    </t>
  </si>
  <si>
    <t xml:space="preserve">MONTARE ACCESORII: BUTON DE DESCHIDERE                                                              </t>
  </si>
  <si>
    <t>00804D06A2   02</t>
  </si>
  <si>
    <t xml:space="preserve">MONTARE ACCESORII: BUTON DE URGENTA                                                                 </t>
  </si>
  <si>
    <t>00804D06D    02</t>
  </si>
  <si>
    <t xml:space="preserve">VERIFICARI / PROBE MONTARE ACCESORII                                                                </t>
  </si>
  <si>
    <t>00804D04A1   02</t>
  </si>
  <si>
    <t xml:space="preserve">MONTAJ SURSA DE ALIMENTARE SIMPLA DE PUTERE MICA / UPS (&lt; 500W)                                     </t>
  </si>
  <si>
    <t xml:space="preserve">SURSA IN COMUTATIE 5,4A                           </t>
  </si>
  <si>
    <t xml:space="preserve">7808006        </t>
  </si>
  <si>
    <t xml:space="preserve">SURSA IN COMUTATIE 4,5A                                                                             </t>
  </si>
  <si>
    <t>00804D04C    02</t>
  </si>
  <si>
    <t xml:space="preserve">VERIFICARI / PROBE MONTAJ SURSA DE ALIMENTARE SIMPLA / UPS                                          </t>
  </si>
  <si>
    <t xml:space="preserve">ASIMILAT ACUMULATOR 12 V 7AH                      </t>
  </si>
  <si>
    <t xml:space="preserve">0000X10        </t>
  </si>
  <si>
    <t xml:space="preserve">ACUMULATOR  7 AH/12V                                                                                </t>
  </si>
  <si>
    <t xml:space="preserve">ASIM.CUTIE CONEXIUNI                              </t>
  </si>
  <si>
    <t>00803C01A1   02</t>
  </si>
  <si>
    <t xml:space="preserve">FIXARE CAMERE VIDEO (FIXE / MOBILE), PE ZID DE BETON / CARAMIDA, NORMALA DE INTERIOR                </t>
  </si>
  <si>
    <t xml:space="preserve">CAMERE VIDEO IP INTERIOR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</si>
  <si>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LA008C6-0003:7808005     -CAMERA VIDEO ALL IN ONE IP</t>
    </r>
  </si>
  <si>
    <t>00803C02A2   02</t>
  </si>
  <si>
    <t xml:space="preserve">FIXARE CAMERE VIDEO (FIXE / MOBILE), PE ZID DE BETON / CARAMIDA, ANTIVANDAL DE EXTERIOR             </t>
  </si>
  <si>
    <t xml:space="preserve">CAMERA VIDEO IP EXTERIOR                          </t>
  </si>
  <si>
    <r>
      <t xml:space="preserve">          L:</t>
    </r>
    <r>
      <rPr>
        <i/>
        <sz val="7"/>
        <color theme="1"/>
        <rFont val="Courier New"/>
        <family val="3"/>
      </rPr>
      <t>LA008D1-0002:7801075     -CAMERA VIDEO DE SUPRAVEGHERE, ANTIVANDAL, DE EXT,TIP C2</t>
    </r>
  </si>
  <si>
    <t>00803C14A1   02</t>
  </si>
  <si>
    <t xml:space="preserve">MONTAJ ECHIPAMENTE DIVERSE STOCARE - INREGISTRATOR VIDEO IN RACK                                    </t>
  </si>
  <si>
    <t xml:space="preserve">NVR 32 CANALE INCLUS 2 BUC.HDD                    </t>
  </si>
  <si>
    <t>00803C12A2   02</t>
  </si>
  <si>
    <t xml:space="preserve">MONTAJ ECHIPAMENTE DIVERSE DE PRELUARE, ADAPTARE SI TRANSPORT: VIDEO SERVER MONTAT IN RACK          </t>
  </si>
  <si>
    <t>00803C13C2   02</t>
  </si>
  <si>
    <t xml:space="preserve">MONTAJ ECHIPAMENTE VIZUALIZARE: MONITOARE 5 - 10 KG                                                 </t>
  </si>
  <si>
    <t xml:space="preserve">MONITOR 32"                                       </t>
  </si>
  <si>
    <t xml:space="preserve">7808007        </t>
  </si>
  <si>
    <t xml:space="preserve">SURSA ALIM IN COMUTATIE PT CV                                                                       </t>
  </si>
  <si>
    <t>ATD12B       82</t>
  </si>
  <si>
    <t xml:space="preserve">CABLU MASURA,CDA,SEMNALIZARE POZAT &amp;N TUBURI CU:11-40 FIRE CONDUCTOARE DE 1,5-2,5MMP                </t>
  </si>
  <si>
    <r>
      <t xml:space="preserve">          L:</t>
    </r>
    <r>
      <rPr>
        <i/>
        <sz val="7"/>
        <color theme="1"/>
        <rFont val="Courier New"/>
        <family val="3"/>
      </rPr>
      <t>12510  -0303:4989636     -CABLU 12 FIRE</t>
    </r>
  </si>
  <si>
    <t>ATD12A       82</t>
  </si>
  <si>
    <t xml:space="preserve">CABLU MASURA,CDA,SEMNALIZARE POZAT &amp;N TUBURI CU:PINA LA 10 FIRE CONDUCTOARE DE 1,5-2,5MMP           </t>
  </si>
  <si>
    <r>
      <t xml:space="preserve">          L:</t>
    </r>
    <r>
      <rPr>
        <i/>
        <sz val="7"/>
        <color theme="1"/>
        <rFont val="Courier New"/>
        <family val="3"/>
      </rPr>
      <t>12510  -0304:7535147     -CABLU 6 FIRE</t>
    </r>
  </si>
  <si>
    <r>
      <t xml:space="preserve">          L:</t>
    </r>
    <r>
      <rPr>
        <i/>
        <sz val="7"/>
        <color theme="1"/>
        <rFont val="Courier New"/>
        <family val="3"/>
      </rPr>
      <t>12510  -0306:7808025     -CABLU 4 FIRE</t>
    </r>
  </si>
  <si>
    <r>
      <t xml:space="preserve">          L:</t>
    </r>
    <r>
      <rPr>
        <i/>
        <sz val="7"/>
        <color theme="1"/>
        <rFont val="Courier New"/>
        <family val="3"/>
      </rPr>
      <t>12510  -0302:0000001     -CABLU SFTP CAT.6 AWG23</t>
    </r>
  </si>
  <si>
    <r>
      <t xml:space="preserve">          L:</t>
    </r>
    <r>
      <rPr>
        <i/>
        <sz val="7"/>
        <color theme="1"/>
        <rFont val="Courier New"/>
        <family val="3"/>
      </rPr>
      <t>12001  -0121:4827055     -CONDUCTOR  CUPRU EXECUTIE MIJLOCIE MYYM 2 X 0.75 MMP</t>
    </r>
  </si>
  <si>
    <t>EA12C1       82</t>
  </si>
  <si>
    <t xml:space="preserve">TUB METALIC,FLEXIBIL,DE PROTECTIE,NEETANS,CU SPIRALE CU 2 RENURI DE FORMA PATRULATER(SPD) 37-100MM  </t>
  </si>
  <si>
    <r>
      <t xml:space="preserve">          L:</t>
    </r>
    <r>
      <rPr>
        <i/>
        <sz val="7"/>
        <color theme="1"/>
        <rFont val="Courier New"/>
        <family val="3"/>
      </rPr>
      <t>12002  -0010:7356587     -TUB METALIC FLEX.PROT.NEETANS TIP SPD-ROMAN D=35 MM</t>
    </r>
  </si>
  <si>
    <t>EA13B2       82</t>
  </si>
  <si>
    <t xml:space="preserve">TUB IZOLANT USOR PROTEJAT FLEXIBIL IPFY CU INVELIS FLEXIBIL DIN MATERIAL PLASTIC CU D=32 MM.        </t>
  </si>
  <si>
    <t xml:space="preserve">ASIM.USI VIZITARE                                 </t>
  </si>
  <si>
    <t>ATD41XA      93</t>
  </si>
  <si>
    <t xml:space="preserve">GAURIRE BETON CU MASINA DE GAURIT CU DIAMETRUL SUB50 MM                                             </t>
  </si>
  <si>
    <t>ATE26B02     82</t>
  </si>
  <si>
    <t xml:space="preserve">VERIFIC.SIST ALARMARE CUAM MODUL LINIE CONECTARE  LA DETECTOARE NR MODULE LINIE XN ORE              </t>
  </si>
  <si>
    <t>00804D10A3   02</t>
  </si>
  <si>
    <t xml:space="preserve">PUNERE IN FUNCTIUNE CITITOARE                                                                       </t>
  </si>
  <si>
    <t>00803C17A1   02</t>
  </si>
  <si>
    <t xml:space="preserve">PROGRAMARE SOFTWARE : SOFTWARE DE PROCESARE - COMPLEXITATE STANDARD                                 </t>
  </si>
  <si>
    <t xml:space="preserve">SISTEM TVCI                                       </t>
  </si>
  <si>
    <r>
      <t xml:space="preserve">Categorie: CAT24 </t>
    </r>
    <r>
      <rPr>
        <sz val="10"/>
        <color theme="1"/>
        <rFont val="Calibri"/>
        <family val="2"/>
        <scheme val="minor"/>
      </rPr>
      <t>INSTALATIE DATE VOCE</t>
    </r>
  </si>
  <si>
    <t>ED08D1       82</t>
  </si>
  <si>
    <t xml:space="preserve">PRIZA MONTATA INGROPAT PENTRU ANTENA DE RADIO SI TELEVIZIUNE                                        </t>
  </si>
  <si>
    <t xml:space="preserve">4812156        </t>
  </si>
  <si>
    <t xml:space="preserve">PRIZA DUBLA INGROPATA VOCE+DATE                                                                     </t>
  </si>
  <si>
    <t xml:space="preserve">4812157        </t>
  </si>
  <si>
    <t xml:space="preserve">PRIZA SIMPLA INGROPATA VOCE DATE                                                                    </t>
  </si>
  <si>
    <t xml:space="preserve">MONTAJ ECHIPAMENTE DIVERSE DE PRELUARE, ADAPTARE SI TRANSPORT: ROUTER WIRELESS IN RACK              </t>
  </si>
  <si>
    <t xml:space="preserve">ASIM ROUTER WIRELESS                              </t>
  </si>
  <si>
    <t xml:space="preserve">7808008        </t>
  </si>
  <si>
    <t xml:space="preserve">ROUTER WIRELESS                                                                                     </t>
  </si>
  <si>
    <t xml:space="preserve">MONTAJ ECHIPAMENTE DIVERSE DE PRELUARE, ADAPTARE SI TRANSPORT: PATCH PANEL MONTAT IN RACK           </t>
  </si>
  <si>
    <t xml:space="preserve">8900027        </t>
  </si>
  <si>
    <t xml:space="preserve">PATCH PANEL CAT 6 24 PORT                                                                           </t>
  </si>
  <si>
    <t>00804D04A3   02</t>
  </si>
  <si>
    <t xml:space="preserve">MONTAJ SURSA DE ALIMENTARE SIMPLA DE PUTERE MAREE / UPS (&gt;1000W)                                    </t>
  </si>
  <si>
    <t xml:space="preserve">UPS 3000VA                                        </t>
  </si>
  <si>
    <t>TCA23C1      82</t>
  </si>
  <si>
    <t xml:space="preserve">RACK 19" MONTAJ PE PODEA                                                                            </t>
  </si>
  <si>
    <t xml:space="preserve">7808011        </t>
  </si>
  <si>
    <t xml:space="preserve">RACK 19" 10U                                                                                        </t>
  </si>
  <si>
    <t>TCA23E1      82</t>
  </si>
  <si>
    <t xml:space="preserve">UNITATE VENTILARE RACK                                                                              </t>
  </si>
  <si>
    <t xml:space="preserve">7808012        </t>
  </si>
  <si>
    <t xml:space="preserve">UNITATE VENTILARE RACK 2 VENTILATOARE                                                               </t>
  </si>
  <si>
    <t xml:space="preserve">UNITATE PRIZE MONTABILE RACK 10 PRIZE                                                               </t>
  </si>
  <si>
    <t xml:space="preserve">7808013        </t>
  </si>
  <si>
    <t xml:space="preserve">UNIT.PRIZE MONTABILE RACK 10 PRIZE                                                                  </t>
  </si>
  <si>
    <t xml:space="preserve">ORGANIZATOARE ORIZONTALE 19"                                                                        </t>
  </si>
  <si>
    <t xml:space="preserve">7808014        </t>
  </si>
  <si>
    <t xml:space="preserve">ORGANIZATOARE ORIZONTALE 19" 5 INELE                                                                </t>
  </si>
  <si>
    <t>TCA14G1      82</t>
  </si>
  <si>
    <t xml:space="preserve">KM CABLU  </t>
  </si>
  <si>
    <t xml:space="preserve">INSTALARE CABLU DE TELECOM IN CLADIRE IN TUB EXISTENT:                                              </t>
  </si>
  <si>
    <r>
      <t xml:space="preserve">          L:</t>
    </r>
    <r>
      <rPr>
        <i/>
        <sz val="7"/>
        <color theme="1"/>
        <rFont val="Courier New"/>
        <family val="3"/>
      </rPr>
      <t>12101  -0544:9270141     -CABLU TELEFONIC 10X2X0,4</t>
    </r>
  </si>
  <si>
    <r>
      <t xml:space="preserve">          L:</t>
    </r>
    <r>
      <rPr>
        <i/>
        <sz val="7"/>
        <color theme="1"/>
        <rFont val="Courier New"/>
        <family val="3"/>
      </rPr>
      <t>12001  -0122:4827061     -CONDUCTOR  CUPRU EXECUTIE MIJLOCIE MYYM 3 X 2,5 MMP</t>
    </r>
  </si>
  <si>
    <t>TCC29XA      93</t>
  </si>
  <si>
    <t xml:space="preserve">MUFA PENTRU CABLU COAXIAL CU DIAMETRUL PINA LA 5"                                                   </t>
  </si>
  <si>
    <t xml:space="preserve">7808058        </t>
  </si>
  <si>
    <t xml:space="preserve">MUFA RJ 45                                                                                          </t>
  </si>
  <si>
    <t xml:space="preserve">7808059        </t>
  </si>
  <si>
    <t xml:space="preserve">MUFA RJ11                                                                                           </t>
  </si>
  <si>
    <t>ATD41XD      93</t>
  </si>
  <si>
    <t xml:space="preserve">GAURIRE BETON CU ROTOPERCUTANTA CU DIAMETRUL      PESTE 12 MM                                       </t>
  </si>
  <si>
    <r>
      <t xml:space="preserve">Categorie: CAT25_ </t>
    </r>
    <r>
      <rPr>
        <sz val="10"/>
        <color theme="1"/>
        <rFont val="Calibri"/>
        <family val="2"/>
        <scheme val="minor"/>
      </rPr>
      <t>PANOURI EXPOZITIONALE CHELT.ELIGIBILE</t>
    </r>
  </si>
  <si>
    <t xml:space="preserve">MOB.EXP.2      </t>
  </si>
  <si>
    <t xml:space="preserve">PANOURI MUZEALE EXPOZITIONALE                                                                       </t>
  </si>
  <si>
    <t>TRI1AA08F1   82</t>
  </si>
  <si>
    <t>DESCARCAREA MATERIALELOR,GRUPA A-GRELE SI MARUNTE PRIN TRANS.PINA LA 10M AUTO-RAMPA,TEREN CATEG.1  $</t>
  </si>
  <si>
    <t xml:space="preserve">                                                    PROIECTANT</t>
  </si>
  <si>
    <t xml:space="preserve">                                              IMPEX ROMCATEL CP SA</t>
  </si>
  <si>
    <t xml:space="preserve">   :</t>
  </si>
  <si>
    <t>Total P:</t>
  </si>
  <si>
    <t xml:space="preserve">PARATRASNET CU DISPOZITIV DE AMORSARE                       </t>
  </si>
  <si>
    <t>FT82</t>
  </si>
  <si>
    <t>7800000</t>
  </si>
  <si>
    <t>a) Utilaje si echipamente tehnologice, cu montaj</t>
  </si>
  <si>
    <t>Furnizorul(denumire,adresa,telefon,fax)</t>
  </si>
  <si>
    <t>atasata</t>
  </si>
  <si>
    <t>(exclusiv TVA)</t>
  </si>
  <si>
    <t>Denumirea</t>
  </si>
  <si>
    <t>Fisa tehnica</t>
  </si>
  <si>
    <t>Valoarea</t>
  </si>
  <si>
    <t>Cod</t>
  </si>
  <si>
    <t>LISTA_x000D_
cu cantitatile de utilaje si echipamente tehnologice, inclusiv dotari</t>
  </si>
  <si>
    <t>Formular F4</t>
  </si>
  <si>
    <t xml:space="preserve">PANOU EXPOZITIONAL TIP VITRINA                              </t>
  </si>
  <si>
    <t>FT35</t>
  </si>
  <si>
    <t>9270052</t>
  </si>
  <si>
    <t>c) Dotari, inclusiv utilaje si echipamente indep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</si>
</sst>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i/>
      <sz val="8"/>
      <color theme="1"/>
      <name val="Courier New"/>
      <family val="3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i/>
      <sz val="7"/>
      <color theme="1"/>
      <name val="Courier New"/>
      <family val="3"/>
    </font>
    <font>
      <b/>
      <sz val="9"/>
      <color theme="1"/>
      <name val="Courier New"/>
      <family val="3"/>
    </font>
    <font>
      <sz val="11"/>
      <color theme="1"/>
      <name val="Courier New"/>
      <family val="3"/>
    </font>
    <font>
      <b/>
      <i/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color theme="1"/>
      <name val="Times New Roman"/>
      <family val="1"/>
    </font>
    <font>
      <b/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left" vertical="center" wrapText="1"/>
    </xf>
    <xf numFmtId="49" fontId="4" fillId="0" borderId="0" applyFill="0" applyBorder="0" applyProtection="0">
      <alignment horizontal="center" vertical="center" wrapText="1"/>
    </xf>
    <xf numFmtId="0" fontId="6" fillId="0" borderId="0" applyNumberFormat="0" applyFill="0" applyBorder="0" applyProtection="0">
      <alignment horizontal="center"/>
    </xf>
    <xf numFmtId="49" fontId="6" fillId="0" borderId="0" applyFill="0" applyBorder="0" applyProtection="0">
      <alignment horizontal="center" vertical="center"/>
    </xf>
    <xf numFmtId="49" fontId="6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 wrapText="1"/>
    </xf>
    <xf numFmtId="49" fontId="7" fillId="0" borderId="0" applyFill="0" applyBorder="0" applyProtection="0">
      <alignment horizontal="left" vertical="center"/>
    </xf>
    <xf numFmtId="164" fontId="6" fillId="0" borderId="0" applyFill="0" applyBorder="0" applyProtection="0">
      <alignment horizontal="right" vertical="center"/>
    </xf>
    <xf numFmtId="4" fontId="6" fillId="0" borderId="0" applyFill="0" applyBorder="0" applyProtection="0">
      <alignment horizontal="center" vertical="center"/>
    </xf>
    <xf numFmtId="164" fontId="6" fillId="0" borderId="0" applyFill="0" applyBorder="0" applyProtection="0">
      <alignment vertical="center"/>
    </xf>
    <xf numFmtId="165" fontId="7" fillId="0" borderId="0" applyFill="0" applyBorder="0" applyProtection="0">
      <alignment horizontal="right" vertical="center"/>
    </xf>
    <xf numFmtId="164" fontId="5" fillId="0" borderId="0" applyFill="0" applyBorder="0" applyProtection="0">
      <alignment vertical="center"/>
    </xf>
    <xf numFmtId="49" fontId="8" fillId="0" borderId="0" applyFill="0" applyBorder="0" applyProtection="0">
      <alignment horizontal="left"/>
    </xf>
    <xf numFmtId="165" fontId="9" fillId="0" borderId="0" applyFill="0" applyBorder="0" applyAlignment="0" applyProtection="0">
      <alignment vertical="center"/>
    </xf>
    <xf numFmtId="166" fontId="6" fillId="0" borderId="0" applyFill="0" applyBorder="0" applyAlignment="0" applyProtection="0"/>
    <xf numFmtId="164" fontId="5" fillId="0" borderId="0" applyFill="0" applyBorder="0" applyAlignment="0" applyProtection="0"/>
    <xf numFmtId="166" fontId="5" fillId="0" borderId="0" applyFill="0" applyBorder="0" applyAlignment="0" applyProtection="0"/>
    <xf numFmtId="4" fontId="5" fillId="0" borderId="0" applyFill="0" applyBorder="0" applyAlignment="0" applyProtection="0"/>
    <xf numFmtId="167" fontId="6" fillId="0" borderId="0" applyFill="0" applyBorder="0" applyProtection="0">
      <alignment horizontal="right"/>
    </xf>
    <xf numFmtId="49" fontId="6" fillId="0" borderId="0" applyFill="0" applyBorder="0" applyProtection="0"/>
  </cellStyleXfs>
  <cellXfs count="90">
    <xf numFmtId="0" fontId="0" fillId="0" borderId="0" xfId="0"/>
    <xf numFmtId="49" fontId="10" fillId="0" borderId="0" xfId="0" applyNumberFormat="1" applyFont="1"/>
    <xf numFmtId="49" fontId="6" fillId="0" borderId="0" xfId="5">
      <alignment horizontal="center" vertical="center"/>
    </xf>
    <xf numFmtId="49" fontId="6" fillId="0" borderId="0" xfId="6">
      <alignment horizontal="left" vertical="center" wrapText="1"/>
    </xf>
    <xf numFmtId="164" fontId="6" fillId="0" borderId="0" xfId="9">
      <alignment horizontal="right" vertical="center"/>
    </xf>
    <xf numFmtId="49" fontId="7" fillId="0" borderId="0" xfId="8">
      <alignment horizontal="left" vertical="center"/>
    </xf>
    <xf numFmtId="164" fontId="6" fillId="0" borderId="0" xfId="11">
      <alignment vertical="center"/>
    </xf>
    <xf numFmtId="164" fontId="5" fillId="0" borderId="0" xfId="13">
      <alignment vertical="center"/>
    </xf>
    <xf numFmtId="49" fontId="13" fillId="0" borderId="0" xfId="0" applyNumberFormat="1" applyFont="1" applyAlignment="1">
      <alignment horizontal="left"/>
    </xf>
    <xf numFmtId="49" fontId="6" fillId="0" borderId="0" xfId="5" applyFont="1">
      <alignment horizontal="center" vertical="center"/>
    </xf>
    <xf numFmtId="49" fontId="6" fillId="0" borderId="0" xfId="6" applyFont="1">
      <alignment horizontal="left" vertical="center" wrapText="1"/>
    </xf>
    <xf numFmtId="49" fontId="9" fillId="0" borderId="0" xfId="8" applyFont="1">
      <alignment horizontal="left" vertical="center"/>
    </xf>
    <xf numFmtId="0" fontId="1" fillId="0" borderId="0" xfId="0" applyFont="1"/>
    <xf numFmtId="164" fontId="6" fillId="0" borderId="0" xfId="11" applyFont="1">
      <alignment vertical="center"/>
    </xf>
    <xf numFmtId="164" fontId="6" fillId="0" borderId="0" xfId="13" applyFont="1">
      <alignment vertical="center"/>
    </xf>
    <xf numFmtId="164" fontId="6" fillId="0" borderId="0" xfId="9" applyFont="1">
      <alignment horizontal="right" vertical="center"/>
    </xf>
    <xf numFmtId="49" fontId="10" fillId="0" borderId="1" xfId="0" applyNumberFormat="1" applyFont="1" applyBorder="1"/>
    <xf numFmtId="49" fontId="6" fillId="0" borderId="1" xfId="5" applyFont="1" applyBorder="1">
      <alignment horizontal="center" vertical="center"/>
    </xf>
    <xf numFmtId="49" fontId="6" fillId="0" borderId="1" xfId="6" applyFont="1" applyBorder="1">
      <alignment horizontal="left" vertical="center" wrapText="1"/>
    </xf>
    <xf numFmtId="49" fontId="9" fillId="0" borderId="1" xfId="8" applyFont="1" applyBorder="1">
      <alignment horizontal="left" vertical="center"/>
    </xf>
    <xf numFmtId="0" fontId="1" fillId="0" borderId="1" xfId="0" applyFont="1" applyBorder="1"/>
    <xf numFmtId="164" fontId="6" fillId="0" borderId="1" xfId="11" applyFont="1" applyBorder="1">
      <alignment vertical="center"/>
    </xf>
    <xf numFmtId="164" fontId="6" fillId="0" borderId="1" xfId="13" applyFont="1" applyBorder="1">
      <alignment vertical="center"/>
    </xf>
    <xf numFmtId="164" fontId="6" fillId="0" borderId="1" xfId="9" applyFont="1" applyBorder="1">
      <alignment horizontal="right" vertical="center"/>
    </xf>
    <xf numFmtId="49" fontId="6" fillId="0" borderId="1" xfId="5" applyBorder="1">
      <alignment horizontal="center" vertical="center"/>
    </xf>
    <xf numFmtId="49" fontId="6" fillId="0" borderId="1" xfId="6" applyBorder="1">
      <alignment horizontal="left" vertical="center" wrapText="1"/>
    </xf>
    <xf numFmtId="49" fontId="7" fillId="0" borderId="1" xfId="8" applyBorder="1">
      <alignment horizontal="left" vertical="center"/>
    </xf>
    <xf numFmtId="0" fontId="0" fillId="0" borderId="1" xfId="0" applyBorder="1"/>
    <xf numFmtId="164" fontId="6" fillId="0" borderId="1" xfId="11" applyBorder="1">
      <alignment vertical="center"/>
    </xf>
    <xf numFmtId="164" fontId="5" fillId="0" borderId="1" xfId="13" applyBorder="1">
      <alignment vertical="center"/>
    </xf>
    <xf numFmtId="164" fontId="6" fillId="0" borderId="1" xfId="9" applyBorder="1">
      <alignment horizontal="right" vertical="center"/>
    </xf>
    <xf numFmtId="165" fontId="7" fillId="0" borderId="0" xfId="12">
      <alignment horizontal="right" vertical="center"/>
    </xf>
    <xf numFmtId="164" fontId="5" fillId="0" borderId="2" xfId="13" applyBorder="1">
      <alignment vertical="center"/>
    </xf>
    <xf numFmtId="164" fontId="5" fillId="0" borderId="4" xfId="13" applyBorder="1">
      <alignment vertical="center"/>
    </xf>
    <xf numFmtId="164" fontId="6" fillId="0" borderId="3" xfId="9" applyBorder="1">
      <alignment horizontal="right" vertical="center"/>
    </xf>
    <xf numFmtId="164" fontId="5" fillId="0" borderId="6" xfId="13" applyBorder="1">
      <alignment vertical="center"/>
    </xf>
    <xf numFmtId="164" fontId="6" fillId="0" borderId="5" xfId="9" applyBorder="1">
      <alignment horizontal="right" vertical="center"/>
    </xf>
    <xf numFmtId="49" fontId="16" fillId="0" borderId="0" xfId="21" applyFont="1"/>
    <xf numFmtId="167" fontId="6" fillId="0" borderId="0" xfId="20">
      <alignment horizontal="right"/>
    </xf>
    <xf numFmtId="49" fontId="16" fillId="0" borderId="2" xfId="21" applyFont="1" applyBorder="1"/>
    <xf numFmtId="49" fontId="6" fillId="0" borderId="2" xfId="6" applyBorder="1">
      <alignment horizontal="left" vertical="center" wrapText="1"/>
    </xf>
    <xf numFmtId="49" fontId="7" fillId="0" borderId="2" xfId="8" applyBorder="1">
      <alignment horizontal="left" vertical="center"/>
    </xf>
    <xf numFmtId="0" fontId="0" fillId="0" borderId="2" xfId="0" applyBorder="1"/>
    <xf numFmtId="164" fontId="6" fillId="0" borderId="2" xfId="11" applyBorder="1">
      <alignment vertical="center"/>
    </xf>
    <xf numFmtId="164" fontId="6" fillId="0" borderId="2" xfId="9" applyBorder="1">
      <alignment horizontal="right" vertical="center"/>
    </xf>
    <xf numFmtId="0" fontId="17" fillId="0" borderId="0" xfId="0" applyFont="1"/>
    <xf numFmtId="164" fontId="0" fillId="0" borderId="2" xfId="0" applyNumberFormat="1" applyBorder="1"/>
    <xf numFmtId="167" fontId="6" fillId="0" borderId="2" xfId="20" applyBorder="1">
      <alignment horizontal="right"/>
    </xf>
    <xf numFmtId="49" fontId="6" fillId="0" borderId="2" xfId="5" applyBorder="1">
      <alignment horizontal="center" vertical="center"/>
    </xf>
    <xf numFmtId="0" fontId="0" fillId="0" borderId="4" xfId="0" applyBorder="1"/>
    <xf numFmtId="49" fontId="8" fillId="0" borderId="2" xfId="14" applyBorder="1">
      <alignment horizontal="left"/>
    </xf>
    <xf numFmtId="49" fontId="10" fillId="0" borderId="8" xfId="0" applyNumberFormat="1" applyFont="1" applyBorder="1"/>
    <xf numFmtId="49" fontId="6" fillId="0" borderId="8" xfId="5" applyBorder="1">
      <alignment horizontal="center" vertical="center"/>
    </xf>
    <xf numFmtId="49" fontId="6" fillId="0" borderId="8" xfId="6" applyBorder="1">
      <alignment horizontal="left" vertical="center" wrapText="1"/>
    </xf>
    <xf numFmtId="49" fontId="7" fillId="0" borderId="8" xfId="8" applyBorder="1">
      <alignment horizontal="left" vertical="center"/>
    </xf>
    <xf numFmtId="0" fontId="0" fillId="0" borderId="8" xfId="0" applyBorder="1"/>
    <xf numFmtId="164" fontId="6" fillId="0" borderId="8" xfId="11" applyBorder="1">
      <alignment vertical="center"/>
    </xf>
    <xf numFmtId="164" fontId="5" fillId="0" borderId="8" xfId="13" applyBorder="1">
      <alignment vertical="center"/>
    </xf>
    <xf numFmtId="164" fontId="6" fillId="0" borderId="8" xfId="9" applyBorder="1">
      <alignment horizontal="right" vertical="center"/>
    </xf>
    <xf numFmtId="49" fontId="18" fillId="0" borderId="0" xfId="0" applyNumberFormat="1" applyFont="1" applyAlignment="1"/>
    <xf numFmtId="49" fontId="6" fillId="0" borderId="0" xfId="7">
      <alignment horizontal="left" vertical="center" wrapText="1"/>
    </xf>
    <xf numFmtId="49" fontId="10" fillId="0" borderId="0" xfId="0" applyNumberFormat="1" applyFont="1"/>
    <xf numFmtId="49" fontId="6" fillId="0" borderId="3" xfId="7" applyBorder="1">
      <alignment horizontal="left" vertical="center" wrapText="1"/>
    </xf>
    <xf numFmtId="49" fontId="10" fillId="0" borderId="3" xfId="0" applyNumberFormat="1" applyFont="1" applyBorder="1"/>
    <xf numFmtId="49" fontId="6" fillId="0" borderId="5" xfId="7" applyBorder="1">
      <alignment horizontal="left" vertical="center" wrapText="1"/>
    </xf>
    <xf numFmtId="49" fontId="10" fillId="0" borderId="5" xfId="0" applyNumberFormat="1" applyFont="1" applyBorder="1"/>
    <xf numFmtId="49" fontId="10" fillId="0" borderId="7" xfId="0" applyNumberFormat="1" applyFont="1" applyBorder="1"/>
    <xf numFmtId="49" fontId="10" fillId="0" borderId="8" xfId="0" applyNumberFormat="1" applyFont="1" applyBorder="1"/>
    <xf numFmtId="49" fontId="3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4" fillId="0" borderId="0" xfId="3" applyFont="1">
      <alignment horizontal="center" vertical="center" wrapText="1"/>
    </xf>
    <xf numFmtId="49" fontId="5" fillId="0" borderId="0" xfId="0" applyNumberFormat="1" applyFont="1" applyAlignment="1">
      <alignment horizontal="left"/>
    </xf>
    <xf numFmtId="0" fontId="7" fillId="0" borderId="0" xfId="0" applyFont="1"/>
    <xf numFmtId="49" fontId="8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19" fillId="0" borderId="0" xfId="0" applyNumberFormat="1" applyFont="1" applyAlignment="1"/>
    <xf numFmtId="49" fontId="5" fillId="0" borderId="1" xfId="0" applyNumberFormat="1" applyFont="1" applyBorder="1" applyAlignment="1">
      <alignment horizontal="left"/>
    </xf>
    <xf numFmtId="164" fontId="20" fillId="0" borderId="1" xfId="13" applyFont="1" applyBorder="1">
      <alignment vertical="center"/>
    </xf>
    <xf numFmtId="0" fontId="7" fillId="0" borderId="1" xfId="0" applyFont="1" applyBorder="1"/>
    <xf numFmtId="49" fontId="8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9" fillId="0" borderId="0" xfId="0" applyFont="1"/>
    <xf numFmtId="49" fontId="21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9" fillId="0" borderId="1" xfId="0" applyFont="1" applyBorder="1"/>
    <xf numFmtId="49" fontId="21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2"/>
  <sheetViews>
    <sheetView topLeftCell="A156" workbookViewId="0">
      <selection activeCell="T189" sqref="T189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6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24</v>
      </c>
      <c r="D13" s="26" t="s">
        <v>25</v>
      </c>
      <c r="E13" s="27"/>
      <c r="F13" s="27"/>
      <c r="G13" s="28">
        <v>67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26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2" t="s">
        <v>27</v>
      </c>
      <c r="B17" s="63"/>
      <c r="C17" s="63"/>
      <c r="D17" s="63"/>
      <c r="E17" s="63"/>
      <c r="F17" s="63"/>
      <c r="G17" s="63"/>
      <c r="H17" s="33"/>
      <c r="I17" s="34"/>
    </row>
    <row r="18" spans="1:9" x14ac:dyDescent="0.25">
      <c r="B18" s="2">
        <v>2</v>
      </c>
      <c r="C18" s="3" t="s">
        <v>28</v>
      </c>
      <c r="D18" s="5" t="s">
        <v>29</v>
      </c>
      <c r="G18" s="6">
        <v>329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60" t="s">
        <v>30</v>
      </c>
      <c r="B20" s="61"/>
      <c r="C20" s="61"/>
      <c r="D20" s="61"/>
      <c r="E20" s="61"/>
      <c r="F20" s="61"/>
      <c r="G20" s="61"/>
    </row>
    <row r="21" spans="1:9" x14ac:dyDescent="0.25">
      <c r="A21" s="61"/>
      <c r="B21" s="61"/>
      <c r="C21" s="61"/>
      <c r="D21" s="61"/>
      <c r="E21" s="61"/>
      <c r="F21" s="61"/>
      <c r="G21" s="61"/>
    </row>
    <row r="22" spans="1:9" x14ac:dyDescent="0.25">
      <c r="A22" s="62" t="s">
        <v>27</v>
      </c>
      <c r="B22" s="63"/>
      <c r="C22" s="63"/>
      <c r="D22" s="63"/>
      <c r="E22" s="63"/>
      <c r="F22" s="63"/>
      <c r="G22" s="63"/>
      <c r="H22" s="33"/>
      <c r="I22" s="34"/>
    </row>
    <row r="23" spans="1:9" x14ac:dyDescent="0.25">
      <c r="B23" s="2">
        <v>3</v>
      </c>
      <c r="C23" s="3" t="s">
        <v>31</v>
      </c>
      <c r="D23" s="5" t="s">
        <v>29</v>
      </c>
      <c r="G23" s="6">
        <v>429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60" t="s">
        <v>32</v>
      </c>
      <c r="B25" s="61"/>
      <c r="C25" s="61"/>
      <c r="D25" s="61"/>
      <c r="E25" s="61"/>
      <c r="F25" s="61"/>
      <c r="G25" s="61"/>
    </row>
    <row r="26" spans="1:9" x14ac:dyDescent="0.25">
      <c r="A26" s="61"/>
      <c r="B26" s="61"/>
      <c r="C26" s="61"/>
      <c r="D26" s="61"/>
      <c r="E26" s="61"/>
      <c r="F26" s="61"/>
      <c r="G26" s="61"/>
    </row>
    <row r="27" spans="1:9" x14ac:dyDescent="0.25">
      <c r="A27" s="62" t="s">
        <v>27</v>
      </c>
      <c r="B27" s="63"/>
      <c r="C27" s="63"/>
      <c r="D27" s="63"/>
      <c r="E27" s="63"/>
      <c r="F27" s="63"/>
      <c r="G27" s="63"/>
      <c r="H27" s="33"/>
      <c r="I27" s="34"/>
    </row>
    <row r="28" spans="1:9" x14ac:dyDescent="0.25">
      <c r="B28" s="2">
        <v>4</v>
      </c>
      <c r="C28" s="3" t="s">
        <v>33</v>
      </c>
      <c r="D28" s="5" t="s">
        <v>29</v>
      </c>
      <c r="G28" s="6">
        <v>215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60" t="s">
        <v>34</v>
      </c>
      <c r="B30" s="61"/>
      <c r="C30" s="61"/>
      <c r="D30" s="61"/>
      <c r="E30" s="61"/>
      <c r="F30" s="61"/>
      <c r="G30" s="61"/>
    </row>
    <row r="31" spans="1:9" x14ac:dyDescent="0.25">
      <c r="A31" s="61"/>
      <c r="B31" s="61"/>
      <c r="C31" s="61"/>
      <c r="D31" s="61"/>
      <c r="E31" s="61"/>
      <c r="F31" s="61"/>
      <c r="G31" s="61"/>
    </row>
    <row r="32" spans="1:9" x14ac:dyDescent="0.25">
      <c r="A32" s="62" t="s">
        <v>27</v>
      </c>
      <c r="B32" s="63"/>
      <c r="C32" s="63"/>
      <c r="D32" s="63"/>
      <c r="E32" s="63"/>
      <c r="F32" s="63"/>
      <c r="G32" s="63"/>
      <c r="H32" s="33"/>
      <c r="I32" s="34"/>
    </row>
    <row r="33" spans="1:9" x14ac:dyDescent="0.25">
      <c r="B33" s="2">
        <v>5</v>
      </c>
      <c r="C33" s="3" t="s">
        <v>35</v>
      </c>
      <c r="D33" s="5" t="s">
        <v>25</v>
      </c>
      <c r="G33" s="6">
        <v>38.5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60" t="s">
        <v>36</v>
      </c>
      <c r="B35" s="61"/>
      <c r="C35" s="61"/>
      <c r="D35" s="61"/>
      <c r="E35" s="61"/>
      <c r="F35" s="61"/>
      <c r="G35" s="61"/>
    </row>
    <row r="36" spans="1:9" x14ac:dyDescent="0.25">
      <c r="A36" s="61"/>
      <c r="B36" s="61"/>
      <c r="C36" s="61"/>
      <c r="D36" s="61"/>
      <c r="E36" s="61"/>
      <c r="F36" s="61"/>
      <c r="G36" s="61"/>
    </row>
    <row r="37" spans="1:9" x14ac:dyDescent="0.25">
      <c r="A37" s="62" t="s">
        <v>27</v>
      </c>
      <c r="B37" s="63"/>
      <c r="C37" s="63"/>
      <c r="D37" s="63"/>
      <c r="E37" s="63"/>
      <c r="F37" s="63"/>
      <c r="G37" s="63"/>
      <c r="H37" s="33"/>
      <c r="I37" s="34"/>
    </row>
    <row r="38" spans="1:9" x14ac:dyDescent="0.25">
      <c r="B38" s="2">
        <v>6</v>
      </c>
      <c r="C38" s="3" t="s">
        <v>37</v>
      </c>
      <c r="D38" s="5" t="s">
        <v>38</v>
      </c>
      <c r="G38" s="6">
        <v>306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60" t="s">
        <v>39</v>
      </c>
      <c r="B40" s="61"/>
      <c r="C40" s="61"/>
      <c r="D40" s="61"/>
      <c r="E40" s="61"/>
      <c r="F40" s="61"/>
      <c r="G40" s="61"/>
    </row>
    <row r="41" spans="1:9" x14ac:dyDescent="0.25">
      <c r="A41" s="61"/>
      <c r="B41" s="61"/>
      <c r="C41" s="61"/>
      <c r="D41" s="61"/>
      <c r="E41" s="61"/>
      <c r="F41" s="61"/>
      <c r="G41" s="61"/>
    </row>
    <row r="42" spans="1:9" x14ac:dyDescent="0.25">
      <c r="A42" s="62" t="s">
        <v>27</v>
      </c>
      <c r="B42" s="63"/>
      <c r="C42" s="63"/>
      <c r="D42" s="63"/>
      <c r="E42" s="63"/>
      <c r="F42" s="63"/>
      <c r="G42" s="63"/>
      <c r="H42" s="33"/>
      <c r="I42" s="34"/>
    </row>
    <row r="43" spans="1:9" x14ac:dyDescent="0.25">
      <c r="B43" s="2">
        <v>7</v>
      </c>
      <c r="C43" s="3" t="s">
        <v>40</v>
      </c>
      <c r="D43" s="5" t="s">
        <v>38</v>
      </c>
      <c r="G43" s="6">
        <v>10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60" t="s">
        <v>41</v>
      </c>
      <c r="B45" s="61"/>
      <c r="C45" s="61"/>
      <c r="D45" s="61"/>
      <c r="E45" s="61"/>
      <c r="F45" s="61"/>
      <c r="G45" s="61"/>
    </row>
    <row r="46" spans="1:9" x14ac:dyDescent="0.25">
      <c r="A46" s="61"/>
      <c r="B46" s="61"/>
      <c r="C46" s="61"/>
      <c r="D46" s="61"/>
      <c r="E46" s="61"/>
      <c r="F46" s="61"/>
      <c r="G46" s="61"/>
    </row>
    <row r="47" spans="1:9" x14ac:dyDescent="0.25">
      <c r="A47" s="62" t="s">
        <v>27</v>
      </c>
      <c r="B47" s="63"/>
      <c r="C47" s="63"/>
      <c r="D47" s="63"/>
      <c r="E47" s="63"/>
      <c r="F47" s="63"/>
      <c r="G47" s="63"/>
      <c r="H47" s="33"/>
      <c r="I47" s="34"/>
    </row>
    <row r="48" spans="1:9" x14ac:dyDescent="0.25">
      <c r="B48" s="2">
        <v>8</v>
      </c>
      <c r="C48" s="3" t="s">
        <v>42</v>
      </c>
      <c r="D48" s="5" t="s">
        <v>38</v>
      </c>
      <c r="G48" s="6">
        <v>316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60" t="s">
        <v>43</v>
      </c>
      <c r="B50" s="61"/>
      <c r="C50" s="61"/>
      <c r="D50" s="61"/>
      <c r="E50" s="61"/>
      <c r="F50" s="61"/>
      <c r="G50" s="61"/>
    </row>
    <row r="51" spans="1:9" x14ac:dyDescent="0.25">
      <c r="A51" s="61"/>
      <c r="B51" s="61"/>
      <c r="C51" s="61"/>
      <c r="D51" s="61"/>
      <c r="E51" s="61"/>
      <c r="F51" s="61"/>
      <c r="G51" s="61"/>
    </row>
    <row r="52" spans="1:9" x14ac:dyDescent="0.25">
      <c r="A52" s="62" t="s">
        <v>27</v>
      </c>
      <c r="B52" s="63"/>
      <c r="C52" s="63"/>
      <c r="D52" s="63"/>
      <c r="E52" s="63"/>
      <c r="F52" s="63"/>
      <c r="G52" s="63"/>
      <c r="H52" s="33"/>
      <c r="I52" s="34"/>
    </row>
    <row r="53" spans="1:9" x14ac:dyDescent="0.25">
      <c r="B53" s="2">
        <v>9</v>
      </c>
      <c r="C53" s="3" t="s">
        <v>44</v>
      </c>
      <c r="D53" s="5" t="s">
        <v>38</v>
      </c>
      <c r="G53" s="6">
        <v>316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60" t="s">
        <v>45</v>
      </c>
      <c r="B55" s="61"/>
      <c r="C55" s="61"/>
      <c r="D55" s="61"/>
      <c r="E55" s="61"/>
      <c r="F55" s="61"/>
      <c r="G55" s="61"/>
    </row>
    <row r="56" spans="1:9" x14ac:dyDescent="0.25">
      <c r="A56" s="61"/>
      <c r="B56" s="61"/>
      <c r="C56" s="61"/>
      <c r="D56" s="61"/>
      <c r="E56" s="61"/>
      <c r="F56" s="61"/>
      <c r="G56" s="61"/>
    </row>
    <row r="57" spans="1:9" x14ac:dyDescent="0.25">
      <c r="A57" s="62" t="s">
        <v>27</v>
      </c>
      <c r="B57" s="63"/>
      <c r="C57" s="63"/>
      <c r="D57" s="63"/>
      <c r="E57" s="63"/>
      <c r="F57" s="63"/>
      <c r="G57" s="63"/>
      <c r="H57" s="33"/>
      <c r="I57" s="34"/>
    </row>
    <row r="58" spans="1:9" x14ac:dyDescent="0.25">
      <c r="B58" s="2">
        <v>10</v>
      </c>
      <c r="C58" s="3" t="s">
        <v>46</v>
      </c>
      <c r="D58" s="5" t="s">
        <v>25</v>
      </c>
      <c r="G58" s="6">
        <v>35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60" t="s">
        <v>47</v>
      </c>
      <c r="B60" s="61"/>
      <c r="C60" s="61"/>
      <c r="D60" s="61"/>
      <c r="E60" s="61"/>
      <c r="F60" s="61"/>
      <c r="G60" s="61"/>
    </row>
    <row r="61" spans="1:9" x14ac:dyDescent="0.25">
      <c r="A61" s="61"/>
      <c r="B61" s="61"/>
      <c r="C61" s="61"/>
      <c r="D61" s="61"/>
      <c r="E61" s="61"/>
      <c r="F61" s="61"/>
      <c r="G61" s="61"/>
    </row>
    <row r="62" spans="1:9" x14ac:dyDescent="0.25">
      <c r="A62" s="62" t="s">
        <v>27</v>
      </c>
      <c r="B62" s="63"/>
      <c r="C62" s="63"/>
      <c r="D62" s="63"/>
      <c r="E62" s="63"/>
      <c r="F62" s="63"/>
      <c r="G62" s="63"/>
      <c r="H62" s="33"/>
      <c r="I62" s="34"/>
    </row>
    <row r="63" spans="1:9" x14ac:dyDescent="0.25">
      <c r="B63" s="2">
        <v>11</v>
      </c>
      <c r="C63" s="3" t="s">
        <v>48</v>
      </c>
      <c r="D63" s="5" t="s">
        <v>25</v>
      </c>
      <c r="G63" s="6">
        <v>28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60" t="s">
        <v>49</v>
      </c>
      <c r="B65" s="61"/>
      <c r="C65" s="61"/>
      <c r="D65" s="61"/>
      <c r="E65" s="61"/>
      <c r="F65" s="61"/>
      <c r="G65" s="61"/>
    </row>
    <row r="66" spans="1:9" x14ac:dyDescent="0.25">
      <c r="A66" s="61"/>
      <c r="B66" s="61"/>
      <c r="C66" s="61"/>
      <c r="D66" s="61"/>
      <c r="E66" s="61"/>
      <c r="F66" s="61"/>
      <c r="G66" s="61"/>
    </row>
    <row r="67" spans="1:9" x14ac:dyDescent="0.25">
      <c r="A67" s="62" t="s">
        <v>27</v>
      </c>
      <c r="B67" s="63"/>
      <c r="C67" s="63"/>
      <c r="D67" s="63"/>
      <c r="E67" s="63"/>
      <c r="F67" s="63"/>
      <c r="G67" s="63"/>
      <c r="H67" s="33"/>
      <c r="I67" s="34"/>
    </row>
    <row r="68" spans="1:9" x14ac:dyDescent="0.25">
      <c r="B68" s="2">
        <v>12</v>
      </c>
      <c r="C68" s="3" t="s">
        <v>50</v>
      </c>
      <c r="D68" s="5" t="s">
        <v>51</v>
      </c>
      <c r="G68" s="6">
        <v>0.45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60" t="s">
        <v>52</v>
      </c>
      <c r="B70" s="61"/>
      <c r="C70" s="61"/>
      <c r="D70" s="61"/>
      <c r="E70" s="61"/>
      <c r="F70" s="61"/>
      <c r="G70" s="61"/>
    </row>
    <row r="71" spans="1:9" x14ac:dyDescent="0.25">
      <c r="A71" s="61"/>
      <c r="B71" s="61"/>
      <c r="C71" s="61"/>
      <c r="D71" s="61"/>
      <c r="E71" s="61"/>
      <c r="F71" s="61"/>
      <c r="G71" s="61"/>
    </row>
    <row r="72" spans="1:9" x14ac:dyDescent="0.25">
      <c r="A72" s="62" t="s">
        <v>27</v>
      </c>
      <c r="B72" s="63"/>
      <c r="C72" s="63"/>
      <c r="D72" s="63"/>
      <c r="E72" s="63"/>
      <c r="F72" s="63"/>
      <c r="G72" s="63"/>
      <c r="H72" s="33"/>
      <c r="I72" s="34"/>
    </row>
    <row r="73" spans="1:9" x14ac:dyDescent="0.25">
      <c r="B73" s="2">
        <v>13</v>
      </c>
      <c r="C73" s="3" t="s">
        <v>53</v>
      </c>
      <c r="D73" s="5" t="s">
        <v>25</v>
      </c>
      <c r="G73" s="6">
        <v>2.2999999999999998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60" t="s">
        <v>54</v>
      </c>
      <c r="B75" s="61"/>
      <c r="C75" s="61"/>
      <c r="D75" s="61"/>
      <c r="E75" s="61"/>
      <c r="F75" s="61"/>
      <c r="G75" s="61"/>
    </row>
    <row r="76" spans="1:9" x14ac:dyDescent="0.25">
      <c r="A76" s="61"/>
      <c r="B76" s="61"/>
      <c r="C76" s="61"/>
      <c r="D76" s="61"/>
      <c r="E76" s="61"/>
      <c r="F76" s="61"/>
      <c r="G76" s="61"/>
    </row>
    <row r="77" spans="1:9" x14ac:dyDescent="0.25">
      <c r="A77" s="62" t="s">
        <v>55</v>
      </c>
      <c r="B77" s="63"/>
      <c r="C77" s="63"/>
      <c r="D77" s="63"/>
      <c r="E77" s="63"/>
      <c r="F77" s="63"/>
      <c r="G77" s="63"/>
      <c r="H77" s="33"/>
      <c r="I77" s="34"/>
    </row>
    <row r="78" spans="1:9" x14ac:dyDescent="0.25">
      <c r="B78" s="2">
        <v>14</v>
      </c>
      <c r="C78" s="3" t="s">
        <v>53</v>
      </c>
      <c r="D78" s="5" t="s">
        <v>25</v>
      </c>
      <c r="G78" s="6">
        <v>21.7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60" t="s">
        <v>54</v>
      </c>
      <c r="B80" s="61"/>
      <c r="C80" s="61"/>
      <c r="D80" s="61"/>
      <c r="E80" s="61"/>
      <c r="F80" s="61"/>
      <c r="G80" s="61"/>
    </row>
    <row r="81" spans="1:9" x14ac:dyDescent="0.25">
      <c r="A81" s="61"/>
      <c r="B81" s="61"/>
      <c r="C81" s="61"/>
      <c r="D81" s="61"/>
      <c r="E81" s="61"/>
      <c r="F81" s="61"/>
      <c r="G81" s="61"/>
    </row>
    <row r="82" spans="1:9" x14ac:dyDescent="0.25">
      <c r="A82" s="62" t="s">
        <v>56</v>
      </c>
      <c r="B82" s="63"/>
      <c r="C82" s="63"/>
      <c r="D82" s="63"/>
      <c r="E82" s="63"/>
      <c r="F82" s="63"/>
      <c r="G82" s="63"/>
      <c r="H82" s="33"/>
      <c r="I82" s="34"/>
    </row>
    <row r="83" spans="1:9" x14ac:dyDescent="0.25">
      <c r="B83" s="2">
        <v>15</v>
      </c>
      <c r="C83" s="3" t="s">
        <v>57</v>
      </c>
      <c r="D83" s="5" t="s">
        <v>29</v>
      </c>
      <c r="G83" s="6">
        <v>340.5</v>
      </c>
    </row>
    <row r="84" spans="1:9" x14ac:dyDescent="0.25">
      <c r="D84" s="31" t="str">
        <f>SUBSTITUTE("Sp.mat: 0.00%",".",IF(VALUE("1.2")=1.2,".",","),2)</f>
        <v>Sp.mat: 0.00%</v>
      </c>
      <c r="F84" s="31" t="str">
        <f>SUBSTITUTE("Sp.man: 0.00%",".",IF(VALUE("1.2")=1.2,".",","),2)</f>
        <v>Sp.man: 0.00%</v>
      </c>
      <c r="G84" s="31" t="str">
        <f>SUBSTITUTE("Sp.uti: 0.00%",".",IF(VALUE("1.2")=1.2,".",","),2)</f>
        <v>Sp.uti: 0.00%</v>
      </c>
    </row>
    <row r="85" spans="1:9" x14ac:dyDescent="0.25">
      <c r="A85" s="60" t="s">
        <v>58</v>
      </c>
      <c r="B85" s="61"/>
      <c r="C85" s="61"/>
      <c r="D85" s="61"/>
      <c r="E85" s="61"/>
      <c r="F85" s="61"/>
      <c r="G85" s="61"/>
    </row>
    <row r="86" spans="1:9" x14ac:dyDescent="0.25">
      <c r="A86" s="61"/>
      <c r="B86" s="61"/>
      <c r="C86" s="61"/>
      <c r="D86" s="61"/>
      <c r="E86" s="61"/>
      <c r="F86" s="61"/>
      <c r="G86" s="61"/>
    </row>
    <row r="87" spans="1:9" x14ac:dyDescent="0.25">
      <c r="A87" s="62" t="s">
        <v>27</v>
      </c>
      <c r="B87" s="63"/>
      <c r="C87" s="63"/>
      <c r="D87" s="63"/>
      <c r="E87" s="63"/>
      <c r="F87" s="63"/>
      <c r="G87" s="63"/>
      <c r="H87" s="33"/>
      <c r="I87" s="34"/>
    </row>
    <row r="88" spans="1:9" x14ac:dyDescent="0.25">
      <c r="B88" s="2">
        <v>16</v>
      </c>
      <c r="C88" s="3" t="s">
        <v>59</v>
      </c>
      <c r="D88" s="5" t="s">
        <v>60</v>
      </c>
      <c r="G88" s="6">
        <v>5558</v>
      </c>
    </row>
    <row r="89" spans="1:9" x14ac:dyDescent="0.25">
      <c r="D89" s="31" t="str">
        <f>SUBSTITUTE("Sp.mat: 0.00%",".",IF(VALUE("1.2")=1.2,".",","),2)</f>
        <v>Sp.mat: 0.00%</v>
      </c>
      <c r="F89" s="31" t="str">
        <f>SUBSTITUTE("Sp.man: 0.00%",".",IF(VALUE("1.2")=1.2,".",","),2)</f>
        <v>Sp.man: 0.00%</v>
      </c>
      <c r="G89" s="31" t="str">
        <f>SUBSTITUTE("Sp.uti: 0.00%",".",IF(VALUE("1.2")=1.2,".",","),2)</f>
        <v>Sp.uti: 0.00%</v>
      </c>
    </row>
    <row r="90" spans="1:9" x14ac:dyDescent="0.25">
      <c r="A90" s="60" t="s">
        <v>61</v>
      </c>
      <c r="B90" s="61"/>
      <c r="C90" s="61"/>
      <c r="D90" s="61"/>
      <c r="E90" s="61"/>
      <c r="F90" s="61"/>
      <c r="G90" s="61"/>
    </row>
    <row r="91" spans="1:9" x14ac:dyDescent="0.25">
      <c r="A91" s="61"/>
      <c r="B91" s="61"/>
      <c r="C91" s="61"/>
      <c r="D91" s="61"/>
      <c r="E91" s="61"/>
      <c r="F91" s="61"/>
      <c r="G91" s="61"/>
    </row>
    <row r="92" spans="1:9" x14ac:dyDescent="0.25">
      <c r="A92" s="64" t="s">
        <v>27</v>
      </c>
      <c r="B92" s="65"/>
      <c r="C92" s="65"/>
      <c r="D92" s="65"/>
      <c r="E92" s="65"/>
      <c r="F92" s="65"/>
      <c r="G92" s="65"/>
      <c r="H92" s="35"/>
      <c r="I92" s="36"/>
    </row>
    <row r="93" spans="1:9" x14ac:dyDescent="0.25">
      <c r="A93" s="66" t="s">
        <v>62</v>
      </c>
      <c r="B93" s="66"/>
      <c r="C93" s="66"/>
      <c r="D93" s="66"/>
      <c r="E93" s="66"/>
      <c r="F93" s="66"/>
      <c r="G93" s="66"/>
      <c r="H93" s="66"/>
      <c r="I93" s="66"/>
    </row>
    <row r="94" spans="1:9" x14ac:dyDescent="0.25">
      <c r="A94" s="63" t="s">
        <v>63</v>
      </c>
      <c r="B94" s="63"/>
      <c r="C94" s="63"/>
      <c r="D94" s="63"/>
      <c r="E94" s="63"/>
      <c r="F94" s="63"/>
      <c r="G94" s="63"/>
      <c r="H94" s="63"/>
      <c r="I94" s="63"/>
    </row>
    <row r="95" spans="1:9" x14ac:dyDescent="0.25">
      <c r="B95" s="2">
        <v>17</v>
      </c>
      <c r="C95" s="3" t="s">
        <v>64</v>
      </c>
      <c r="D95" s="5" t="s">
        <v>25</v>
      </c>
      <c r="G95" s="6">
        <v>41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60" t="s">
        <v>65</v>
      </c>
      <c r="B97" s="61"/>
      <c r="C97" s="61"/>
      <c r="D97" s="61"/>
      <c r="E97" s="61"/>
      <c r="F97" s="61"/>
      <c r="G97" s="61"/>
    </row>
    <row r="98" spans="1:9" x14ac:dyDescent="0.25">
      <c r="A98" s="61"/>
      <c r="B98" s="61"/>
      <c r="C98" s="61"/>
      <c r="D98" s="61"/>
      <c r="E98" s="61"/>
      <c r="F98" s="61"/>
      <c r="G98" s="61"/>
    </row>
    <row r="99" spans="1:9" x14ac:dyDescent="0.25">
      <c r="A99" s="64" t="s">
        <v>27</v>
      </c>
      <c r="B99" s="65"/>
      <c r="C99" s="65"/>
      <c r="D99" s="65"/>
      <c r="E99" s="65"/>
      <c r="F99" s="65"/>
      <c r="G99" s="65"/>
      <c r="H99" s="35"/>
      <c r="I99" s="36"/>
    </row>
    <row r="100" spans="1:9" x14ac:dyDescent="0.25">
      <c r="A100" s="67" t="s">
        <v>66</v>
      </c>
      <c r="B100" s="67"/>
      <c r="C100" s="67"/>
      <c r="D100" s="67"/>
      <c r="E100" s="67"/>
      <c r="F100" s="67"/>
      <c r="G100" s="67"/>
      <c r="H100" s="67"/>
      <c r="I100" s="67"/>
    </row>
    <row r="101" spans="1:9" x14ac:dyDescent="0.25">
      <c r="B101" s="2">
        <v>18</v>
      </c>
      <c r="C101" s="3" t="s">
        <v>67</v>
      </c>
      <c r="D101" s="5" t="s">
        <v>29</v>
      </c>
      <c r="G101" s="6">
        <v>86</v>
      </c>
    </row>
    <row r="102" spans="1:9" x14ac:dyDescent="0.25">
      <c r="D102" s="31" t="str">
        <f>SUBSTITUTE("Sp.mat: 0.00%",".",IF(VALUE("1.2")=1.2,".",","),2)</f>
        <v>Sp.mat: 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60" t="s">
        <v>68</v>
      </c>
      <c r="B103" s="61"/>
      <c r="C103" s="61"/>
      <c r="D103" s="61"/>
      <c r="E103" s="61"/>
      <c r="F103" s="61"/>
      <c r="G103" s="61"/>
    </row>
    <row r="104" spans="1:9" x14ac:dyDescent="0.25">
      <c r="A104" s="61"/>
      <c r="B104" s="61"/>
      <c r="C104" s="61"/>
      <c r="D104" s="61"/>
      <c r="E104" s="61"/>
      <c r="F104" s="61"/>
      <c r="G104" s="61"/>
    </row>
    <row r="105" spans="1:9" x14ac:dyDescent="0.25">
      <c r="A105" s="62" t="s">
        <v>27</v>
      </c>
      <c r="B105" s="63"/>
      <c r="C105" s="63"/>
      <c r="D105" s="63"/>
      <c r="E105" s="63"/>
      <c r="F105" s="63"/>
      <c r="G105" s="63"/>
      <c r="H105" s="33"/>
      <c r="I105" s="34"/>
    </row>
    <row r="106" spans="1:9" x14ac:dyDescent="0.25">
      <c r="B106" s="2">
        <v>19</v>
      </c>
      <c r="C106" s="3" t="s">
        <v>69</v>
      </c>
      <c r="D106" s="5" t="s">
        <v>25</v>
      </c>
      <c r="G106" s="6">
        <v>24</v>
      </c>
    </row>
    <row r="107" spans="1:9" x14ac:dyDescent="0.25">
      <c r="D107" s="31" t="str">
        <f>SUBSTITUTE("Sp.mat: 0.00%",".",IF(VALUE("1.2")=1.2,".",","),2)</f>
        <v>Sp.mat: 0.00%</v>
      </c>
      <c r="F107" s="31" t="str">
        <f>SUBSTITUTE("Sp.man: 0.00%",".",IF(VALUE("1.2")=1.2,".",","),2)</f>
        <v>Sp.man: 0.00%</v>
      </c>
      <c r="G107" s="31" t="str">
        <f>SUBSTITUTE("Sp.uti: 0.00%",".",IF(VALUE("1.2")=1.2,".",","),2)</f>
        <v>Sp.uti: 0.00%</v>
      </c>
    </row>
    <row r="108" spans="1:9" x14ac:dyDescent="0.25">
      <c r="A108" s="60" t="s">
        <v>70</v>
      </c>
      <c r="B108" s="61"/>
      <c r="C108" s="61"/>
      <c r="D108" s="61"/>
      <c r="E108" s="61"/>
      <c r="F108" s="61"/>
      <c r="G108" s="61"/>
    </row>
    <row r="109" spans="1:9" x14ac:dyDescent="0.25">
      <c r="A109" s="61"/>
      <c r="B109" s="61"/>
      <c r="C109" s="61"/>
      <c r="D109" s="61"/>
      <c r="E109" s="61"/>
      <c r="F109" s="61"/>
      <c r="G109" s="61"/>
    </row>
    <row r="110" spans="1:9" x14ac:dyDescent="0.25">
      <c r="A110" s="64" t="s">
        <v>27</v>
      </c>
      <c r="B110" s="65"/>
      <c r="C110" s="65"/>
      <c r="D110" s="65"/>
      <c r="E110" s="65"/>
      <c r="F110" s="65"/>
      <c r="G110" s="65"/>
      <c r="H110" s="35"/>
      <c r="I110" s="36"/>
    </row>
    <row r="111" spans="1:9" x14ac:dyDescent="0.25">
      <c r="A111" s="67" t="s">
        <v>71</v>
      </c>
      <c r="B111" s="67"/>
      <c r="C111" s="67"/>
      <c r="D111" s="67"/>
      <c r="E111" s="67"/>
      <c r="F111" s="67"/>
      <c r="G111" s="67"/>
      <c r="H111" s="67"/>
      <c r="I111" s="67"/>
    </row>
    <row r="112" spans="1:9" x14ac:dyDescent="0.25">
      <c r="B112" s="2">
        <v>20</v>
      </c>
      <c r="C112" s="3" t="s">
        <v>72</v>
      </c>
      <c r="D112" s="5" t="s">
        <v>25</v>
      </c>
      <c r="G112" s="6">
        <v>22</v>
      </c>
    </row>
    <row r="113" spans="1:9" x14ac:dyDescent="0.25">
      <c r="D113" s="31" t="str">
        <f>SUBSTITUTE("Sp.mat: 0.00%",".",IF(VALUE("1.2")=1.2,".",","),2)</f>
        <v>Sp.mat: 0.00%</v>
      </c>
      <c r="F113" s="31" t="str">
        <f>SUBSTITUTE("Sp.man: 0.00%",".",IF(VALUE("1.2")=1.2,".",","),2)</f>
        <v>Sp.man: 0.00%</v>
      </c>
      <c r="G113" s="31" t="str">
        <f>SUBSTITUTE("Sp.uti: 0.00%",".",IF(VALUE("1.2")=1.2,".",","),2)</f>
        <v>Sp.uti: 0.00%</v>
      </c>
    </row>
    <row r="114" spans="1:9" x14ac:dyDescent="0.25">
      <c r="A114" s="60" t="s">
        <v>73</v>
      </c>
      <c r="B114" s="61"/>
      <c r="C114" s="61"/>
      <c r="D114" s="61"/>
      <c r="E114" s="61"/>
      <c r="F114" s="61"/>
      <c r="G114" s="61"/>
    </row>
    <row r="115" spans="1:9" x14ac:dyDescent="0.25">
      <c r="A115" s="61"/>
      <c r="B115" s="61"/>
      <c r="C115" s="61"/>
      <c r="D115" s="61"/>
      <c r="E115" s="61"/>
      <c r="F115" s="61"/>
      <c r="G115" s="61"/>
    </row>
    <row r="116" spans="1:9" x14ac:dyDescent="0.25">
      <c r="A116" s="62" t="s">
        <v>27</v>
      </c>
      <c r="B116" s="63"/>
      <c r="C116" s="63"/>
      <c r="D116" s="63"/>
      <c r="E116" s="63"/>
      <c r="F116" s="63"/>
      <c r="G116" s="63"/>
      <c r="H116" s="33"/>
      <c r="I116" s="34"/>
    </row>
    <row r="117" spans="1:9" x14ac:dyDescent="0.25">
      <c r="B117" s="2">
        <v>21</v>
      </c>
      <c r="C117" s="3" t="s">
        <v>74</v>
      </c>
      <c r="D117" s="5" t="s">
        <v>75</v>
      </c>
      <c r="G117" s="6">
        <v>5.3</v>
      </c>
    </row>
    <row r="118" spans="1:9" x14ac:dyDescent="0.25">
      <c r="D118" s="31" t="str">
        <f>SUBSTITUTE("Sp.mat: 0.00%",".",IF(VALUE("1.2")=1.2,".",","),2)</f>
        <v>Sp.mat: 0.00%</v>
      </c>
      <c r="F118" s="31" t="str">
        <f>SUBSTITUTE("Sp.man: 0.00%",".",IF(VALUE("1.2")=1.2,".",","),2)</f>
        <v>Sp.man: 0.00%</v>
      </c>
      <c r="G118" s="31" t="str">
        <f>SUBSTITUTE("Sp.uti: 0.00%",".",IF(VALUE("1.2")=1.2,".",","),2)</f>
        <v>Sp.uti: 0.00%</v>
      </c>
    </row>
    <row r="119" spans="1:9" x14ac:dyDescent="0.25">
      <c r="A119" s="60" t="s">
        <v>76</v>
      </c>
      <c r="B119" s="61"/>
      <c r="C119" s="61"/>
      <c r="D119" s="61"/>
      <c r="E119" s="61"/>
      <c r="F119" s="61"/>
      <c r="G119" s="61"/>
    </row>
    <row r="120" spans="1:9" x14ac:dyDescent="0.25">
      <c r="A120" s="61"/>
      <c r="B120" s="61"/>
      <c r="C120" s="61"/>
      <c r="D120" s="61"/>
      <c r="E120" s="61"/>
      <c r="F120" s="61"/>
      <c r="G120" s="61"/>
    </row>
    <row r="121" spans="1:9" x14ac:dyDescent="0.25">
      <c r="A121" s="64" t="s">
        <v>27</v>
      </c>
      <c r="B121" s="65"/>
      <c r="C121" s="65"/>
      <c r="D121" s="65"/>
      <c r="E121" s="65"/>
      <c r="F121" s="65"/>
      <c r="G121" s="65"/>
      <c r="H121" s="35"/>
      <c r="I121" s="36"/>
    </row>
    <row r="122" spans="1:9" x14ac:dyDescent="0.25">
      <c r="A122" s="66" t="s">
        <v>77</v>
      </c>
      <c r="B122" s="66"/>
      <c r="C122" s="66"/>
      <c r="D122" s="66"/>
      <c r="E122" s="66"/>
      <c r="F122" s="66"/>
      <c r="G122" s="66"/>
      <c r="H122" s="66"/>
      <c r="I122" s="66"/>
    </row>
    <row r="123" spans="1:9" x14ac:dyDescent="0.25">
      <c r="A123" s="61" t="s">
        <v>78</v>
      </c>
      <c r="B123" s="61"/>
      <c r="C123" s="61"/>
      <c r="D123" s="61"/>
      <c r="E123" s="61"/>
      <c r="F123" s="61"/>
      <c r="G123" s="61"/>
      <c r="H123" s="61"/>
      <c r="I123" s="61"/>
    </row>
    <row r="124" spans="1:9" x14ac:dyDescent="0.25">
      <c r="A124" s="63" t="s">
        <v>79</v>
      </c>
      <c r="B124" s="63"/>
      <c r="C124" s="63"/>
      <c r="D124" s="63"/>
      <c r="E124" s="63"/>
      <c r="F124" s="63"/>
      <c r="G124" s="63"/>
      <c r="H124" s="63"/>
      <c r="I124" s="63"/>
    </row>
    <row r="125" spans="1:9" x14ac:dyDescent="0.25">
      <c r="B125" s="2">
        <v>22</v>
      </c>
      <c r="C125" s="3" t="s">
        <v>80</v>
      </c>
      <c r="D125" s="5" t="s">
        <v>29</v>
      </c>
      <c r="G125" s="6">
        <v>130</v>
      </c>
    </row>
    <row r="126" spans="1:9" x14ac:dyDescent="0.25">
      <c r="D126" s="31" t="str">
        <f>SUBSTITUTE("Sp.mat: 0.00%",".",IF(VALUE("1.2")=1.2,".",","),2)</f>
        <v>Sp.mat: 0.00%</v>
      </c>
      <c r="F126" s="31" t="str">
        <f>SUBSTITUTE("Sp.man: 0.00%",".",IF(VALUE("1.2")=1.2,".",","),2)</f>
        <v>Sp.man: 0.00%</v>
      </c>
      <c r="G126" s="31" t="str">
        <f>SUBSTITUTE("Sp.uti: 0.00%",".",IF(VALUE("1.2")=1.2,".",","),2)</f>
        <v>Sp.uti: 0.00%</v>
      </c>
    </row>
    <row r="127" spans="1:9" x14ac:dyDescent="0.25">
      <c r="A127" s="60" t="s">
        <v>81</v>
      </c>
      <c r="B127" s="61"/>
      <c r="C127" s="61"/>
      <c r="D127" s="61"/>
      <c r="E127" s="61"/>
      <c r="F127" s="61"/>
      <c r="G127" s="61"/>
    </row>
    <row r="128" spans="1:9" x14ac:dyDescent="0.25">
      <c r="A128" s="61"/>
      <c r="B128" s="61"/>
      <c r="C128" s="61"/>
      <c r="D128" s="61"/>
      <c r="E128" s="61"/>
      <c r="F128" s="61"/>
      <c r="G128" s="61"/>
    </row>
    <row r="129" spans="1:9" x14ac:dyDescent="0.25">
      <c r="A129" s="62" t="s">
        <v>27</v>
      </c>
      <c r="B129" s="63"/>
      <c r="C129" s="63"/>
      <c r="D129" s="63"/>
      <c r="E129" s="63"/>
      <c r="F129" s="63"/>
      <c r="G129" s="63"/>
      <c r="H129" s="33"/>
      <c r="I129" s="34"/>
    </row>
    <row r="130" spans="1:9" x14ac:dyDescent="0.25">
      <c r="B130" s="2">
        <v>23</v>
      </c>
      <c r="C130" s="3" t="s">
        <v>82</v>
      </c>
      <c r="D130" s="5" t="s">
        <v>29</v>
      </c>
      <c r="G130" s="6">
        <v>130</v>
      </c>
    </row>
    <row r="131" spans="1:9" x14ac:dyDescent="0.25">
      <c r="D131" s="31" t="str">
        <f>SUBSTITUTE("Sp.mat: 0.00%",".",IF(VALUE("1.2")=1.2,".",","),2)</f>
        <v>Sp.mat: 0.00%</v>
      </c>
      <c r="F131" s="31" t="str">
        <f>SUBSTITUTE("Sp.man: 0.00%",".",IF(VALUE("1.2")=1.2,".",","),2)</f>
        <v>Sp.man: 0.00%</v>
      </c>
      <c r="G131" s="31" t="str">
        <f>SUBSTITUTE("Sp.uti: 0.00%",".",IF(VALUE("1.2")=1.2,".",","),2)</f>
        <v>Sp.uti: 0.00%</v>
      </c>
    </row>
    <row r="132" spans="1:9" x14ac:dyDescent="0.25">
      <c r="A132" s="60" t="s">
        <v>83</v>
      </c>
      <c r="B132" s="61"/>
      <c r="C132" s="61"/>
      <c r="D132" s="61"/>
      <c r="E132" s="61"/>
      <c r="F132" s="61"/>
      <c r="G132" s="61"/>
    </row>
    <row r="133" spans="1:9" x14ac:dyDescent="0.25">
      <c r="A133" s="61"/>
      <c r="B133" s="61"/>
      <c r="C133" s="61"/>
      <c r="D133" s="61"/>
      <c r="E133" s="61"/>
      <c r="F133" s="61"/>
      <c r="G133" s="61"/>
    </row>
    <row r="134" spans="1:9" x14ac:dyDescent="0.25">
      <c r="A134" s="62" t="s">
        <v>27</v>
      </c>
      <c r="B134" s="63"/>
      <c r="C134" s="63"/>
      <c r="D134" s="63"/>
      <c r="E134" s="63"/>
      <c r="F134" s="63"/>
      <c r="G134" s="63"/>
      <c r="H134" s="33"/>
      <c r="I134" s="34"/>
    </row>
    <row r="135" spans="1:9" x14ac:dyDescent="0.25">
      <c r="B135" s="2">
        <v>24</v>
      </c>
      <c r="C135" s="3" t="s">
        <v>84</v>
      </c>
      <c r="D135" s="5" t="s">
        <v>85</v>
      </c>
      <c r="G135" s="6">
        <v>89</v>
      </c>
    </row>
    <row r="136" spans="1:9" x14ac:dyDescent="0.25">
      <c r="D136" s="31" t="str">
        <f>SUBSTITUTE("Sp.mat: 0.00%",".",IF(VALUE("1.2")=1.2,".",","),2)</f>
        <v>Sp.mat: 0.00%</v>
      </c>
      <c r="F136" s="31" t="str">
        <f>SUBSTITUTE("Sp.man: 0.00%",".",IF(VALUE("1.2")=1.2,".",","),2)</f>
        <v>Sp.man: 0.00%</v>
      </c>
      <c r="G136" s="31" t="str">
        <f>SUBSTITUTE("Sp.uti: 0.00%",".",IF(VALUE("1.2")=1.2,".",","),2)</f>
        <v>Sp.uti: 0.00%</v>
      </c>
    </row>
    <row r="137" spans="1:9" x14ac:dyDescent="0.25">
      <c r="A137" s="60" t="s">
        <v>86</v>
      </c>
      <c r="B137" s="61"/>
      <c r="C137" s="61"/>
      <c r="D137" s="61"/>
      <c r="E137" s="61"/>
      <c r="F137" s="61"/>
      <c r="G137" s="61"/>
    </row>
    <row r="138" spans="1:9" x14ac:dyDescent="0.25">
      <c r="A138" s="61"/>
      <c r="B138" s="61"/>
      <c r="C138" s="61"/>
      <c r="D138" s="61"/>
      <c r="E138" s="61"/>
      <c r="F138" s="61"/>
      <c r="G138" s="61"/>
    </row>
    <row r="139" spans="1:9" x14ac:dyDescent="0.25">
      <c r="A139" s="62" t="s">
        <v>27</v>
      </c>
      <c r="B139" s="63"/>
      <c r="C139" s="63"/>
      <c r="D139" s="63"/>
      <c r="E139" s="63"/>
      <c r="F139" s="63"/>
      <c r="G139" s="63"/>
      <c r="H139" s="33"/>
      <c r="I139" s="34"/>
    </row>
    <row r="140" spans="1:9" x14ac:dyDescent="0.25">
      <c r="B140" s="2">
        <v>25</v>
      </c>
      <c r="C140" s="3" t="s">
        <v>87</v>
      </c>
      <c r="D140" s="5" t="s">
        <v>85</v>
      </c>
      <c r="G140" s="6">
        <v>122</v>
      </c>
    </row>
    <row r="141" spans="1:9" x14ac:dyDescent="0.25">
      <c r="D141" s="31" t="str">
        <f>SUBSTITUTE("Sp.mat: 0.00%",".",IF(VALUE("1.2")=1.2,".",","),2)</f>
        <v>Sp.mat: 0.00%</v>
      </c>
      <c r="F141" s="31" t="str">
        <f>SUBSTITUTE("Sp.man: 0.00%",".",IF(VALUE("1.2")=1.2,".",","),2)</f>
        <v>Sp.man: 0.00%</v>
      </c>
      <c r="G141" s="31" t="str">
        <f>SUBSTITUTE("Sp.uti: 0.00%",".",IF(VALUE("1.2")=1.2,".",","),2)</f>
        <v>Sp.uti: 0.00%</v>
      </c>
    </row>
    <row r="142" spans="1:9" x14ac:dyDescent="0.25">
      <c r="A142" s="60" t="s">
        <v>88</v>
      </c>
      <c r="B142" s="61"/>
      <c r="C142" s="61"/>
      <c r="D142" s="61"/>
      <c r="E142" s="61"/>
      <c r="F142" s="61"/>
      <c r="G142" s="61"/>
    </row>
    <row r="143" spans="1:9" x14ac:dyDescent="0.25">
      <c r="A143" s="61"/>
      <c r="B143" s="61"/>
      <c r="C143" s="61"/>
      <c r="D143" s="61"/>
      <c r="E143" s="61"/>
      <c r="F143" s="61"/>
      <c r="G143" s="61"/>
    </row>
    <row r="144" spans="1:9" x14ac:dyDescent="0.25">
      <c r="A144" s="62" t="s">
        <v>27</v>
      </c>
      <c r="B144" s="63"/>
      <c r="C144" s="63"/>
      <c r="D144" s="63"/>
      <c r="E144" s="63"/>
      <c r="F144" s="63"/>
      <c r="G144" s="63"/>
      <c r="H144" s="33"/>
      <c r="I144" s="34"/>
    </row>
    <row r="145" spans="1:9" x14ac:dyDescent="0.25">
      <c r="B145" s="2">
        <v>26</v>
      </c>
      <c r="C145" s="3" t="s">
        <v>89</v>
      </c>
      <c r="D145" s="5" t="s">
        <v>38</v>
      </c>
      <c r="G145" s="6">
        <v>118</v>
      </c>
    </row>
    <row r="146" spans="1:9" x14ac:dyDescent="0.25">
      <c r="D146" s="31" t="str">
        <f>SUBSTITUTE("Sp.mat: 0.00%",".",IF(VALUE("1.2")=1.2,".",","),2)</f>
        <v>Sp.mat: 0.00%</v>
      </c>
      <c r="F146" s="31" t="str">
        <f>SUBSTITUTE("Sp.man: 0.00%",".",IF(VALUE("1.2")=1.2,".",","),2)</f>
        <v>Sp.man: 0.00%</v>
      </c>
      <c r="G146" s="31" t="str">
        <f>SUBSTITUTE("Sp.uti: 0.00%",".",IF(VALUE("1.2")=1.2,".",","),2)</f>
        <v>Sp.uti: 0.00%</v>
      </c>
    </row>
    <row r="147" spans="1:9" x14ac:dyDescent="0.25">
      <c r="A147" s="60" t="s">
        <v>90</v>
      </c>
      <c r="B147" s="61"/>
      <c r="C147" s="61"/>
      <c r="D147" s="61"/>
      <c r="E147" s="61"/>
      <c r="F147" s="61"/>
      <c r="G147" s="61"/>
    </row>
    <row r="148" spans="1:9" x14ac:dyDescent="0.25">
      <c r="A148" s="61"/>
      <c r="B148" s="61"/>
      <c r="C148" s="61"/>
      <c r="D148" s="61"/>
      <c r="E148" s="61"/>
      <c r="F148" s="61"/>
      <c r="G148" s="61"/>
    </row>
    <row r="149" spans="1:9" x14ac:dyDescent="0.25">
      <c r="A149" s="62" t="s">
        <v>27</v>
      </c>
      <c r="B149" s="63"/>
      <c r="C149" s="63"/>
      <c r="D149" s="63"/>
      <c r="E149" s="63"/>
      <c r="F149" s="63"/>
      <c r="G149" s="63"/>
      <c r="H149" s="33"/>
      <c r="I149" s="34"/>
    </row>
    <row r="150" spans="1:9" x14ac:dyDescent="0.25">
      <c r="B150" s="2">
        <v>27</v>
      </c>
      <c r="C150" s="3" t="s">
        <v>91</v>
      </c>
      <c r="D150" s="5" t="s">
        <v>38</v>
      </c>
      <c r="G150" s="6">
        <v>113</v>
      </c>
    </row>
    <row r="151" spans="1:9" x14ac:dyDescent="0.25">
      <c r="D151" s="31" t="str">
        <f>SUBSTITUTE("Sp.mat: 0.00%",".",IF(VALUE("1.2")=1.2,".",","),2)</f>
        <v>Sp.mat: 0.00%</v>
      </c>
      <c r="F151" s="31" t="str">
        <f>SUBSTITUTE("Sp.man: 0.00%",".",IF(VALUE("1.2")=1.2,".",","),2)</f>
        <v>Sp.man: 0.00%</v>
      </c>
      <c r="G151" s="31" t="str">
        <f>SUBSTITUTE("Sp.uti: 0.00%",".",IF(VALUE("1.2")=1.2,".",","),2)</f>
        <v>Sp.uti: 0.00%</v>
      </c>
    </row>
    <row r="152" spans="1:9" x14ac:dyDescent="0.25">
      <c r="A152" s="60" t="s">
        <v>92</v>
      </c>
      <c r="B152" s="61"/>
      <c r="C152" s="61"/>
      <c r="D152" s="61"/>
      <c r="E152" s="61"/>
      <c r="F152" s="61"/>
      <c r="G152" s="61"/>
    </row>
    <row r="153" spans="1:9" x14ac:dyDescent="0.25">
      <c r="A153" s="61"/>
      <c r="B153" s="61"/>
      <c r="C153" s="61"/>
      <c r="D153" s="61"/>
      <c r="E153" s="61"/>
      <c r="F153" s="61"/>
      <c r="G153" s="61"/>
    </row>
    <row r="154" spans="1:9" x14ac:dyDescent="0.25">
      <c r="A154" s="62" t="s">
        <v>27</v>
      </c>
      <c r="B154" s="63"/>
      <c r="C154" s="63"/>
      <c r="D154" s="63"/>
      <c r="E154" s="63"/>
      <c r="F154" s="63"/>
      <c r="G154" s="63"/>
      <c r="H154" s="33"/>
      <c r="I154" s="34"/>
    </row>
    <row r="155" spans="1:9" x14ac:dyDescent="0.25">
      <c r="B155" s="2">
        <v>28</v>
      </c>
      <c r="C155" s="3" t="s">
        <v>93</v>
      </c>
      <c r="D155" s="5" t="s">
        <v>38</v>
      </c>
      <c r="G155" s="6">
        <v>113</v>
      </c>
    </row>
    <row r="156" spans="1:9" x14ac:dyDescent="0.25">
      <c r="D156" s="31" t="str">
        <f>SUBSTITUTE("Sp.mat: 0.00%",".",IF(VALUE("1.2")=1.2,".",","),2)</f>
        <v>Sp.mat: 0.00%</v>
      </c>
      <c r="F156" s="31" t="str">
        <f>SUBSTITUTE("Sp.man: 0.00%",".",IF(VALUE("1.2")=1.2,".",","),2)</f>
        <v>Sp.man: 0.00%</v>
      </c>
      <c r="G156" s="31" t="str">
        <f>SUBSTITUTE("Sp.uti: 0.00%",".",IF(VALUE("1.2")=1.2,".",","),2)</f>
        <v>Sp.uti: 0.00%</v>
      </c>
    </row>
    <row r="157" spans="1:9" x14ac:dyDescent="0.25">
      <c r="A157" s="60" t="s">
        <v>94</v>
      </c>
      <c r="B157" s="61"/>
      <c r="C157" s="61"/>
      <c r="D157" s="61"/>
      <c r="E157" s="61"/>
      <c r="F157" s="61"/>
      <c r="G157" s="61"/>
    </row>
    <row r="158" spans="1:9" x14ac:dyDescent="0.25">
      <c r="A158" s="61"/>
      <c r="B158" s="61"/>
      <c r="C158" s="61"/>
      <c r="D158" s="61"/>
      <c r="E158" s="61"/>
      <c r="F158" s="61"/>
      <c r="G158" s="61"/>
    </row>
    <row r="159" spans="1:9" x14ac:dyDescent="0.25">
      <c r="A159" s="62" t="s">
        <v>27</v>
      </c>
      <c r="B159" s="63"/>
      <c r="C159" s="63"/>
      <c r="D159" s="63"/>
      <c r="E159" s="63"/>
      <c r="F159" s="63"/>
      <c r="G159" s="63"/>
      <c r="H159" s="33"/>
      <c r="I159" s="34"/>
    </row>
    <row r="160" spans="1:9" x14ac:dyDescent="0.25">
      <c r="B160" s="2">
        <v>29</v>
      </c>
      <c r="C160" s="3" t="s">
        <v>95</v>
      </c>
      <c r="D160" s="5" t="s">
        <v>38</v>
      </c>
      <c r="G160" s="6">
        <v>214</v>
      </c>
    </row>
    <row r="161" spans="1:19" x14ac:dyDescent="0.25">
      <c r="D161" s="31" t="str">
        <f>SUBSTITUTE("Sp.mat: 0.00%",".",IF(VALUE("1.2")=1.2,".",","),2)</f>
        <v>Sp.mat: 0.00%</v>
      </c>
      <c r="F161" s="31" t="str">
        <f>SUBSTITUTE("Sp.man: 0.00%",".",IF(VALUE("1.2")=1.2,".",","),2)</f>
        <v>Sp.man: 0.00%</v>
      </c>
      <c r="G161" s="31" t="str">
        <f>SUBSTITUTE("Sp.uti: 0.00%",".",IF(VALUE("1.2")=1.2,".",","),2)</f>
        <v>Sp.uti: 0.00%</v>
      </c>
    </row>
    <row r="162" spans="1:19" x14ac:dyDescent="0.25">
      <c r="A162" s="60" t="s">
        <v>96</v>
      </c>
      <c r="B162" s="61"/>
      <c r="C162" s="61"/>
      <c r="D162" s="61"/>
      <c r="E162" s="61"/>
      <c r="F162" s="61"/>
      <c r="G162" s="61"/>
    </row>
    <row r="163" spans="1:19" x14ac:dyDescent="0.25">
      <c r="A163" s="61"/>
      <c r="B163" s="61"/>
      <c r="C163" s="61"/>
      <c r="D163" s="61"/>
      <c r="E163" s="61"/>
      <c r="F163" s="61"/>
      <c r="G163" s="61"/>
    </row>
    <row r="164" spans="1:19" x14ac:dyDescent="0.25">
      <c r="A164" s="62" t="s">
        <v>27</v>
      </c>
      <c r="B164" s="63"/>
      <c r="C164" s="63"/>
      <c r="D164" s="63"/>
      <c r="E164" s="63"/>
      <c r="F164" s="63"/>
      <c r="G164" s="63"/>
      <c r="H164" s="33"/>
      <c r="I164" s="34"/>
    </row>
    <row r="165" spans="1:19" x14ac:dyDescent="0.25">
      <c r="B165" s="37" t="s">
        <v>97</v>
      </c>
      <c r="E165" s="4">
        <f>SUMIF(J13:J164,"1",I13:I164)</f>
        <v>0</v>
      </c>
      <c r="F165" s="4">
        <f>SUMIF(J13:J164,"2",I13:I164)</f>
        <v>0</v>
      </c>
      <c r="G165" s="4">
        <f>SUMIF(J13:J164,"3",I13:I164)</f>
        <v>0</v>
      </c>
      <c r="H165" s="4">
        <f>SUMIF(J13:J164,"4",I13:I164)</f>
        <v>0</v>
      </c>
      <c r="I165" s="4">
        <f>SUMIF(J13:J164,"5",I13:I164)</f>
        <v>0</v>
      </c>
      <c r="K165" s="4">
        <f>SUMIF(J13:J164,"3",K13:K164)</f>
        <v>0</v>
      </c>
      <c r="L165" s="4">
        <f>SUMIF(J13:J164,"3",L13:L164)</f>
        <v>0</v>
      </c>
      <c r="M165" s="4">
        <f>SUMIF(J13:J164,"3",M13:M164)</f>
        <v>0</v>
      </c>
      <c r="N165" s="4">
        <f>SUMIF(J13:J164,"4",N13:N164)</f>
        <v>0</v>
      </c>
      <c r="O165" s="4">
        <f>SUMIF(J13:J164,"4",O13:O164)</f>
        <v>0</v>
      </c>
      <c r="P165" s="4">
        <f>SUMIF(J13:J164,"4",P13:P164)</f>
        <v>0</v>
      </c>
      <c r="Q165" s="4">
        <f>SUMIF(J13:J164,"4",Q13:Q164)</f>
        <v>0</v>
      </c>
      <c r="R165" s="4">
        <f>SUMIF(J13:J164,"4",R13:R164)</f>
        <v>0</v>
      </c>
      <c r="S165" s="4">
        <f>SUMIF(J13:J164,"4",S13:S164)</f>
        <v>0</v>
      </c>
    </row>
    <row r="166" spans="1:19" hidden="1" x14ac:dyDescent="0.25">
      <c r="B166" s="37" t="s">
        <v>98</v>
      </c>
    </row>
    <row r="167" spans="1:19" hidden="1" x14ac:dyDescent="0.25">
      <c r="B167" s="37" t="s">
        <v>99</v>
      </c>
      <c r="G167" s="4">
        <f>$K$165*1</f>
        <v>0</v>
      </c>
    </row>
    <row r="168" spans="1:19" hidden="1" x14ac:dyDescent="0.25">
      <c r="B168" s="37" t="s">
        <v>100</v>
      </c>
      <c r="G168" s="4">
        <f>$L$165*1</f>
        <v>0</v>
      </c>
    </row>
    <row r="169" spans="1:19" hidden="1" x14ac:dyDescent="0.25">
      <c r="B169" s="37" t="s">
        <v>101</v>
      </c>
      <c r="G169" s="4">
        <f>G165-G167-G168</f>
        <v>0</v>
      </c>
    </row>
    <row r="170" spans="1:19" hidden="1" x14ac:dyDescent="0.25">
      <c r="B170" s="37" t="s">
        <v>102</v>
      </c>
      <c r="E170" s="4">
        <f>IF("G"="Nu",0*1,0)</f>
        <v>0</v>
      </c>
      <c r="I170" s="4">
        <f>E170</f>
        <v>0</v>
      </c>
    </row>
    <row r="171" spans="1:19" hidden="1" x14ac:dyDescent="0.25">
      <c r="B171" s="37" t="s">
        <v>103</v>
      </c>
      <c r="D171" s="38" t="str">
        <f>CONCATENATE(TEXT(0,REPLACE("#.####",2,1,"."))," x")</f>
        <v>. x</v>
      </c>
      <c r="E171" s="4">
        <f>IF("G"="Nu",0*1,0)</f>
        <v>0</v>
      </c>
      <c r="I171" s="4">
        <f>E171*0</f>
        <v>0</v>
      </c>
    </row>
    <row r="172" spans="1:19" x14ac:dyDescent="0.25">
      <c r="B172" s="37" t="s">
        <v>104</v>
      </c>
      <c r="E172" s="4">
        <f>0</f>
        <v>0</v>
      </c>
      <c r="F172" s="4">
        <f>0</f>
        <v>0</v>
      </c>
      <c r="G172" s="4">
        <f>0</f>
        <v>0</v>
      </c>
      <c r="H172" s="4">
        <f>IF(H165=0,1,H183/H165)</f>
        <v>1</v>
      </c>
    </row>
    <row r="173" spans="1:19" x14ac:dyDescent="0.25">
      <c r="B173" s="39" t="s">
        <v>105</v>
      </c>
      <c r="C173" s="40"/>
      <c r="D173" s="41"/>
      <c r="E173" s="42"/>
      <c r="F173" s="42"/>
      <c r="G173" s="43"/>
      <c r="H173" s="32"/>
      <c r="I173" s="44"/>
    </row>
    <row r="174" spans="1:19" hidden="1" x14ac:dyDescent="0.25">
      <c r="B174" s="45" t="str">
        <f>CONCATENATE("  ","Impozit manopera        ")</f>
        <v xml:space="preserve">  Impozit manopera        </v>
      </c>
      <c r="D174" s="38">
        <f>0</f>
        <v>0</v>
      </c>
      <c r="F174" s="4">
        <f>F165*F172*D174</f>
        <v>0</v>
      </c>
      <c r="I174" s="46">
        <f t="shared" ref="I174:I181" si="0">F174</f>
        <v>0</v>
      </c>
    </row>
    <row r="175" spans="1:19" x14ac:dyDescent="0.25">
      <c r="B175" s="45" t="str">
        <f>CONCATENATE("  ","C.A.S.                  ")</f>
        <v xml:space="preserve">  C.A.S.                  </v>
      </c>
      <c r="D175" s="38">
        <f>0</f>
        <v>0</v>
      </c>
      <c r="F175" s="4">
        <f>(F165*F172+F174)*D175</f>
        <v>0</v>
      </c>
      <c r="I175" s="4">
        <f t="shared" si="0"/>
        <v>0</v>
      </c>
    </row>
    <row r="176" spans="1:19" x14ac:dyDescent="0.25">
      <c r="B176" s="45" t="str">
        <f>CONCATENATE("  ","C.A.S.S.                ")</f>
        <v xml:space="preserve">  C.A.S.S.                </v>
      </c>
      <c r="D176" s="38">
        <f>0</f>
        <v>0</v>
      </c>
      <c r="F176" s="4">
        <f>(F165*F172+F174)*D176</f>
        <v>0</v>
      </c>
      <c r="I176" s="4">
        <f t="shared" si="0"/>
        <v>0</v>
      </c>
    </row>
    <row r="177" spans="1:9" x14ac:dyDescent="0.25">
      <c r="B177" s="45" t="str">
        <f>CONCATENATE("  ","Aj.somaj                ")</f>
        <v xml:space="preserve">  Aj.somaj                </v>
      </c>
      <c r="D177" s="38">
        <f>0</f>
        <v>0</v>
      </c>
      <c r="F177" s="4">
        <f>(F165*F172+F174)*D177</f>
        <v>0</v>
      </c>
      <c r="I177" s="4">
        <f t="shared" si="0"/>
        <v>0</v>
      </c>
    </row>
    <row r="178" spans="1:9" x14ac:dyDescent="0.25">
      <c r="B178" s="45" t="str">
        <f>CONCATENATE("  ","Acc. munca, boli profes.")</f>
        <v xml:space="preserve">  Acc. munca, boli profes.</v>
      </c>
      <c r="D178" s="38">
        <f>0</f>
        <v>0</v>
      </c>
      <c r="F178" s="4">
        <f>(F165*F172+F174)*D178</f>
        <v>0</v>
      </c>
      <c r="I178" s="4">
        <f t="shared" si="0"/>
        <v>0</v>
      </c>
    </row>
    <row r="179" spans="1:9" x14ac:dyDescent="0.25">
      <c r="B179" s="45" t="str">
        <f>CONCATENATE("  ","Contr.Concedii Medicale ")</f>
        <v xml:space="preserve">  Contr.Concedii Medicale </v>
      </c>
      <c r="D179" s="38">
        <f>0</f>
        <v>0</v>
      </c>
      <c r="F179" s="4">
        <f>(F165*F172+F174)*D179</f>
        <v>0</v>
      </c>
      <c r="I179" s="4">
        <f t="shared" si="0"/>
        <v>0</v>
      </c>
    </row>
    <row r="180" spans="1:9" x14ac:dyDescent="0.25">
      <c r="B180" s="45" t="str">
        <f>CONCATENATE("  ","Comision ITM            ")</f>
        <v xml:space="preserve">  Comision ITM            </v>
      </c>
      <c r="D180" s="38">
        <f>0</f>
        <v>0</v>
      </c>
      <c r="F180" s="4">
        <f>(F165*F172+F174)*D180</f>
        <v>0</v>
      </c>
      <c r="I180" s="4">
        <f t="shared" si="0"/>
        <v>0</v>
      </c>
    </row>
    <row r="181" spans="1:9" x14ac:dyDescent="0.25">
      <c r="B181" s="45" t="str">
        <f>CONCATENATE("  ","Fond garantare salarii  ")</f>
        <v xml:space="preserve">  Fond garantare salarii  </v>
      </c>
      <c r="D181" s="38">
        <f>0</f>
        <v>0</v>
      </c>
      <c r="F181" s="4">
        <f>(F165*F172+F174)*D181</f>
        <v>0</v>
      </c>
      <c r="I181" s="4">
        <f t="shared" si="0"/>
        <v>0</v>
      </c>
    </row>
    <row r="182" spans="1:9" hidden="1" x14ac:dyDescent="0.25">
      <c r="B182" s="45" t="str">
        <f>CONCATENATE("  ","Chelt.tr.aprov.,depozit.")</f>
        <v xml:space="preserve">  Chelt.tr.aprov.,depozit.</v>
      </c>
      <c r="D182" s="38">
        <f>0</f>
        <v>0</v>
      </c>
      <c r="E182" s="4">
        <f>(E165+I170+I171)*E172*D182</f>
        <v>0</v>
      </c>
      <c r="I182" s="4">
        <f>E182</f>
        <v>0</v>
      </c>
    </row>
    <row r="183" spans="1:9" x14ac:dyDescent="0.25">
      <c r="B183" s="39" t="s">
        <v>106</v>
      </c>
      <c r="C183" s="40"/>
      <c r="D183" s="41"/>
      <c r="E183" s="44">
        <f>(E165+I170+I171)*E172+E182</f>
        <v>0</v>
      </c>
      <c r="F183" s="44">
        <f>F165*F172+F174+F175+F176+F177+F178+F179+F180+F181</f>
        <v>0</v>
      </c>
      <c r="G183" s="44">
        <f>G165*G172</f>
        <v>0</v>
      </c>
      <c r="H183" s="44">
        <f>($N$165*0+$O$165*0+$P$165*0)*1</f>
        <v>0</v>
      </c>
      <c r="I183" s="44">
        <f>SUM(E183:H183)</f>
        <v>0</v>
      </c>
    </row>
    <row r="184" spans="1:9" x14ac:dyDescent="0.25">
      <c r="B184" s="39" t="s">
        <v>107</v>
      </c>
      <c r="C184" s="40"/>
      <c r="D184" s="47">
        <f>0</f>
        <v>0</v>
      </c>
      <c r="E184" s="42" t="s">
        <v>108</v>
      </c>
      <c r="F184" s="42"/>
      <c r="G184" s="43"/>
      <c r="H184" s="32"/>
      <c r="I184" s="44">
        <f>I183*D184</f>
        <v>0</v>
      </c>
    </row>
    <row r="185" spans="1:9" x14ac:dyDescent="0.25">
      <c r="B185" s="39" t="s">
        <v>109</v>
      </c>
      <c r="C185" s="40"/>
      <c r="D185" s="47">
        <f>0</f>
        <v>0</v>
      </c>
      <c r="E185" s="42" t="s">
        <v>110</v>
      </c>
      <c r="F185" s="42"/>
      <c r="G185" s="43"/>
      <c r="H185" s="32"/>
      <c r="I185" s="44">
        <f>(I183+I184)*D185</f>
        <v>0</v>
      </c>
    </row>
    <row r="186" spans="1:9" hidden="1" x14ac:dyDescent="0.25">
      <c r="B186" s="37" t="s">
        <v>102</v>
      </c>
      <c r="D186" s="42" t="str">
        <f>CONCATENATE(TEXT(0,REPLACE("#.####",2,1,"."))," x")</f>
        <v>. x</v>
      </c>
      <c r="E186" s="4">
        <f>IF("G"="Nu",0*1,0)</f>
        <v>0</v>
      </c>
      <c r="I186" s="4">
        <f>E186*0</f>
        <v>0</v>
      </c>
    </row>
    <row r="187" spans="1:9" hidden="1" x14ac:dyDescent="0.25">
      <c r="B187" s="37" t="s">
        <v>103</v>
      </c>
      <c r="D187" s="38" t="str">
        <f>CONCATENATE(TEXT(0,REPLACE("#.####",2,1,"."))," x ",TEXT(0,REPLACE("#.####",2,1,"."))," x")</f>
        <v>. x . x</v>
      </c>
      <c r="E187" s="4">
        <f>IF("G"="Nu",0*1,0)</f>
        <v>0</v>
      </c>
      <c r="I187" s="4">
        <f>E187*0*0</f>
        <v>0</v>
      </c>
    </row>
    <row r="188" spans="1:9" x14ac:dyDescent="0.25">
      <c r="B188" s="39" t="s">
        <v>111</v>
      </c>
      <c r="C188" s="40"/>
      <c r="D188" s="49" t="s">
        <v>112</v>
      </c>
      <c r="E188" s="42"/>
      <c r="F188" s="42"/>
      <c r="G188" s="43"/>
      <c r="H188" s="32"/>
      <c r="I188" s="44">
        <f>I183+I184+I185+I186+I187</f>
        <v>0</v>
      </c>
    </row>
    <row r="189" spans="1:9" x14ac:dyDescent="0.25">
      <c r="B189" s="50" t="s">
        <v>113</v>
      </c>
      <c r="C189" s="40"/>
      <c r="D189" s="41"/>
      <c r="E189" s="42"/>
      <c r="F189" s="42"/>
      <c r="G189" s="43"/>
      <c r="H189" s="32"/>
      <c r="I189" s="44"/>
    </row>
    <row r="191" spans="1:9" x14ac:dyDescent="0.25">
      <c r="A191" s="59" t="s">
        <v>692</v>
      </c>
    </row>
    <row r="192" spans="1:9" x14ac:dyDescent="0.25">
      <c r="A192" s="59" t="s">
        <v>693</v>
      </c>
    </row>
  </sheetData>
  <mergeCells count="70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60:G61"/>
    <mergeCell ref="A32:G32"/>
    <mergeCell ref="A35:G36"/>
    <mergeCell ref="A37:G37"/>
    <mergeCell ref="A40:G41"/>
    <mergeCell ref="A42:G42"/>
    <mergeCell ref="A45:G46"/>
    <mergeCell ref="A47:G47"/>
    <mergeCell ref="A50:G51"/>
    <mergeCell ref="A52:G52"/>
    <mergeCell ref="A55:G56"/>
    <mergeCell ref="A57:G57"/>
    <mergeCell ref="A90:G91"/>
    <mergeCell ref="A62:G62"/>
    <mergeCell ref="A65:G66"/>
    <mergeCell ref="A67:G67"/>
    <mergeCell ref="A70:G71"/>
    <mergeCell ref="A72:G72"/>
    <mergeCell ref="A75:G76"/>
    <mergeCell ref="A77:G77"/>
    <mergeCell ref="A80:G81"/>
    <mergeCell ref="A82:G82"/>
    <mergeCell ref="A85:G86"/>
    <mergeCell ref="A87:G87"/>
    <mergeCell ref="A114:G115"/>
    <mergeCell ref="A92:G92"/>
    <mergeCell ref="A93:I93"/>
    <mergeCell ref="A94:I94"/>
    <mergeCell ref="A97:G98"/>
    <mergeCell ref="A99:G99"/>
    <mergeCell ref="A100:I100"/>
    <mergeCell ref="A103:G104"/>
    <mergeCell ref="A105:G105"/>
    <mergeCell ref="A108:G109"/>
    <mergeCell ref="A110:G110"/>
    <mergeCell ref="A111:I111"/>
    <mergeCell ref="A139:G139"/>
    <mergeCell ref="A116:G116"/>
    <mergeCell ref="A119:G120"/>
    <mergeCell ref="A121:G121"/>
    <mergeCell ref="A122:I122"/>
    <mergeCell ref="A123:I123"/>
    <mergeCell ref="A124:I124"/>
    <mergeCell ref="A127:G128"/>
    <mergeCell ref="A129:G129"/>
    <mergeCell ref="A132:G133"/>
    <mergeCell ref="A134:G134"/>
    <mergeCell ref="A137:G138"/>
    <mergeCell ref="A157:G158"/>
    <mergeCell ref="A159:G159"/>
    <mergeCell ref="A162:G163"/>
    <mergeCell ref="A164:G164"/>
    <mergeCell ref="A142:G143"/>
    <mergeCell ref="A144:G144"/>
    <mergeCell ref="A147:G148"/>
    <mergeCell ref="A149:G149"/>
    <mergeCell ref="A152:G153"/>
    <mergeCell ref="A154:G154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4" manualBreakCount="4">
    <brk id="47" max="16383" man="1"/>
    <brk id="87" max="16383" man="1"/>
    <brk id="129" max="16383" man="1"/>
    <brk id="18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topLeftCell="A147" workbookViewId="0">
      <selection activeCell="T180" sqref="T180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643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644</v>
      </c>
      <c r="D13" s="26" t="s">
        <v>204</v>
      </c>
      <c r="E13" s="27"/>
      <c r="F13" s="27"/>
      <c r="G13" s="28">
        <v>10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645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2" t="s">
        <v>377</v>
      </c>
      <c r="B17" s="63"/>
      <c r="C17" s="63"/>
      <c r="D17" s="63"/>
      <c r="E17" s="63"/>
      <c r="F17" s="63"/>
      <c r="G17" s="63"/>
      <c r="H17" s="33"/>
      <c r="I17" s="34"/>
    </row>
    <row r="18" spans="1:9" x14ac:dyDescent="0.25">
      <c r="B18" s="2">
        <v>2</v>
      </c>
      <c r="C18" s="3" t="s">
        <v>646</v>
      </c>
      <c r="D18" s="5" t="s">
        <v>204</v>
      </c>
      <c r="G18" s="6">
        <v>8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60" t="s">
        <v>647</v>
      </c>
      <c r="B20" s="61"/>
      <c r="C20" s="61"/>
      <c r="D20" s="61"/>
      <c r="E20" s="61"/>
      <c r="F20" s="61"/>
      <c r="G20" s="61"/>
    </row>
    <row r="21" spans="1:9" x14ac:dyDescent="0.25">
      <c r="A21" s="61"/>
      <c r="B21" s="61"/>
      <c r="C21" s="61"/>
      <c r="D21" s="61"/>
      <c r="E21" s="61"/>
      <c r="F21" s="61"/>
      <c r="G21" s="61"/>
    </row>
    <row r="22" spans="1:9" x14ac:dyDescent="0.25">
      <c r="A22" s="62" t="s">
        <v>27</v>
      </c>
      <c r="B22" s="63"/>
      <c r="C22" s="63"/>
      <c r="D22" s="63"/>
      <c r="E22" s="63"/>
      <c r="F22" s="63"/>
      <c r="G22" s="63"/>
      <c r="H22" s="33"/>
      <c r="I22" s="34"/>
    </row>
    <row r="23" spans="1:9" x14ac:dyDescent="0.25">
      <c r="B23" s="2">
        <v>3</v>
      </c>
      <c r="C23" s="3" t="s">
        <v>648</v>
      </c>
      <c r="D23" s="5" t="s">
        <v>204</v>
      </c>
      <c r="G23" s="6">
        <v>2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60" t="s">
        <v>649</v>
      </c>
      <c r="B25" s="61"/>
      <c r="C25" s="61"/>
      <c r="D25" s="61"/>
      <c r="E25" s="61"/>
      <c r="F25" s="61"/>
      <c r="G25" s="61"/>
    </row>
    <row r="26" spans="1:9" x14ac:dyDescent="0.25">
      <c r="A26" s="61"/>
      <c r="B26" s="61"/>
      <c r="C26" s="61"/>
      <c r="D26" s="61"/>
      <c r="E26" s="61"/>
      <c r="F26" s="61"/>
      <c r="G26" s="61"/>
    </row>
    <row r="27" spans="1:9" x14ac:dyDescent="0.25">
      <c r="A27" s="62" t="s">
        <v>27</v>
      </c>
      <c r="B27" s="63"/>
      <c r="C27" s="63"/>
      <c r="D27" s="63"/>
      <c r="E27" s="63"/>
      <c r="F27" s="63"/>
      <c r="G27" s="63"/>
      <c r="H27" s="33"/>
      <c r="I27" s="34"/>
    </row>
    <row r="28" spans="1:9" x14ac:dyDescent="0.25">
      <c r="B28" s="2">
        <v>4</v>
      </c>
      <c r="C28" s="3" t="s">
        <v>612</v>
      </c>
      <c r="D28" s="5" t="s">
        <v>204</v>
      </c>
      <c r="G28" s="6">
        <v>2</v>
      </c>
    </row>
    <row r="29" spans="1:9" x14ac:dyDescent="0.25">
      <c r="D29" s="31" t="str">
        <f>SUBSTITUTE("Sp.mat: -100.00%",".",IF(VALUE("1.2")=1.2,".",","),2)</f>
        <v>Sp.mat: -100.00%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60" t="s">
        <v>650</v>
      </c>
      <c r="B30" s="61"/>
      <c r="C30" s="61"/>
      <c r="D30" s="61"/>
      <c r="E30" s="61"/>
      <c r="F30" s="61"/>
      <c r="G30" s="61"/>
    </row>
    <row r="31" spans="1:9" x14ac:dyDescent="0.25">
      <c r="A31" s="61"/>
      <c r="B31" s="61"/>
      <c r="C31" s="61"/>
      <c r="D31" s="61"/>
      <c r="E31" s="61"/>
      <c r="F31" s="61"/>
      <c r="G31" s="61"/>
    </row>
    <row r="32" spans="1:9" x14ac:dyDescent="0.25">
      <c r="A32" s="62" t="s">
        <v>651</v>
      </c>
      <c r="B32" s="63"/>
      <c r="C32" s="63"/>
      <c r="D32" s="63"/>
      <c r="E32" s="63"/>
      <c r="F32" s="63"/>
      <c r="G32" s="63"/>
      <c r="H32" s="33"/>
      <c r="I32" s="34"/>
    </row>
    <row r="33" spans="1:9" x14ac:dyDescent="0.25">
      <c r="B33" s="2">
        <v>5</v>
      </c>
      <c r="C33" s="3" t="s">
        <v>652</v>
      </c>
      <c r="D33" s="5" t="s">
        <v>204</v>
      </c>
      <c r="G33" s="6">
        <v>2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60" t="s">
        <v>653</v>
      </c>
      <c r="B35" s="61"/>
      <c r="C35" s="61"/>
      <c r="D35" s="61"/>
      <c r="E35" s="61"/>
      <c r="F35" s="61"/>
      <c r="G35" s="61"/>
    </row>
    <row r="36" spans="1:9" x14ac:dyDescent="0.25">
      <c r="A36" s="61"/>
      <c r="B36" s="61"/>
      <c r="C36" s="61"/>
      <c r="D36" s="61"/>
      <c r="E36" s="61"/>
      <c r="F36" s="61"/>
      <c r="G36" s="61"/>
    </row>
    <row r="37" spans="1:9" x14ac:dyDescent="0.25">
      <c r="A37" s="62" t="s">
        <v>27</v>
      </c>
      <c r="B37" s="63"/>
      <c r="C37" s="63"/>
      <c r="D37" s="63"/>
      <c r="E37" s="63"/>
      <c r="F37" s="63"/>
      <c r="G37" s="63"/>
      <c r="H37" s="33"/>
      <c r="I37" s="34"/>
    </row>
    <row r="38" spans="1:9" x14ac:dyDescent="0.25">
      <c r="B38" s="2">
        <v>6</v>
      </c>
      <c r="C38" s="3" t="s">
        <v>612</v>
      </c>
      <c r="D38" s="5" t="s">
        <v>204</v>
      </c>
      <c r="G38" s="6">
        <v>4</v>
      </c>
    </row>
    <row r="39" spans="1:9" x14ac:dyDescent="0.25">
      <c r="D39" s="31" t="str">
        <f>SUBSTITUTE("Sp.mat: -100.00%",".",IF(VALUE("1.2")=1.2,".",","),2)</f>
        <v>Sp.mat: -100.00%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60" t="s">
        <v>654</v>
      </c>
      <c r="B40" s="61"/>
      <c r="C40" s="61"/>
      <c r="D40" s="61"/>
      <c r="E40" s="61"/>
      <c r="F40" s="61"/>
      <c r="G40" s="61"/>
    </row>
    <row r="41" spans="1:9" x14ac:dyDescent="0.25">
      <c r="A41" s="61"/>
      <c r="B41" s="61"/>
      <c r="C41" s="61"/>
      <c r="D41" s="61"/>
      <c r="E41" s="61"/>
      <c r="F41" s="61"/>
      <c r="G41" s="61"/>
    </row>
    <row r="42" spans="1:9" x14ac:dyDescent="0.25">
      <c r="A42" s="62" t="s">
        <v>27</v>
      </c>
      <c r="B42" s="63"/>
      <c r="C42" s="63"/>
      <c r="D42" s="63"/>
      <c r="E42" s="63"/>
      <c r="F42" s="63"/>
      <c r="G42" s="63"/>
      <c r="H42" s="33"/>
      <c r="I42" s="34"/>
    </row>
    <row r="43" spans="1:9" x14ac:dyDescent="0.25">
      <c r="B43" s="2">
        <v>7</v>
      </c>
      <c r="C43" s="3" t="s">
        <v>655</v>
      </c>
      <c r="D43" s="5" t="s">
        <v>204</v>
      </c>
      <c r="G43" s="6">
        <v>4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60" t="s">
        <v>656</v>
      </c>
      <c r="B45" s="61"/>
      <c r="C45" s="61"/>
      <c r="D45" s="61"/>
      <c r="E45" s="61"/>
      <c r="F45" s="61"/>
      <c r="G45" s="61"/>
    </row>
    <row r="46" spans="1:9" x14ac:dyDescent="0.25">
      <c r="A46" s="61"/>
      <c r="B46" s="61"/>
      <c r="C46" s="61"/>
      <c r="D46" s="61"/>
      <c r="E46" s="61"/>
      <c r="F46" s="61"/>
      <c r="G46" s="61"/>
    </row>
    <row r="47" spans="1:9" x14ac:dyDescent="0.25">
      <c r="A47" s="62" t="s">
        <v>27</v>
      </c>
      <c r="B47" s="63"/>
      <c r="C47" s="63"/>
      <c r="D47" s="63"/>
      <c r="E47" s="63"/>
      <c r="F47" s="63"/>
      <c r="G47" s="63"/>
      <c r="H47" s="33"/>
      <c r="I47" s="34"/>
    </row>
    <row r="48" spans="1:9" x14ac:dyDescent="0.25">
      <c r="B48" s="2">
        <v>8</v>
      </c>
      <c r="C48" s="3" t="s">
        <v>657</v>
      </c>
      <c r="D48" s="5" t="s">
        <v>204</v>
      </c>
      <c r="G48" s="6">
        <v>2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60" t="s">
        <v>658</v>
      </c>
      <c r="B50" s="61"/>
      <c r="C50" s="61"/>
      <c r="D50" s="61"/>
      <c r="E50" s="61"/>
      <c r="F50" s="61"/>
      <c r="G50" s="61"/>
    </row>
    <row r="51" spans="1:9" x14ac:dyDescent="0.25">
      <c r="A51" s="61"/>
      <c r="B51" s="61"/>
      <c r="C51" s="61"/>
      <c r="D51" s="61"/>
      <c r="E51" s="61"/>
      <c r="F51" s="61"/>
      <c r="G51" s="61"/>
    </row>
    <row r="52" spans="1:9" x14ac:dyDescent="0.25">
      <c r="A52" s="62" t="s">
        <v>659</v>
      </c>
      <c r="B52" s="63"/>
      <c r="C52" s="63"/>
      <c r="D52" s="63"/>
      <c r="E52" s="63"/>
      <c r="F52" s="63"/>
      <c r="G52" s="63"/>
      <c r="H52" s="33"/>
      <c r="I52" s="34"/>
    </row>
    <row r="53" spans="1:9" x14ac:dyDescent="0.25">
      <c r="B53" s="2">
        <v>9</v>
      </c>
      <c r="C53" s="3" t="s">
        <v>660</v>
      </c>
      <c r="D53" s="5" t="s">
        <v>204</v>
      </c>
      <c r="G53" s="6">
        <v>2</v>
      </c>
    </row>
    <row r="54" spans="1:9" x14ac:dyDescent="0.25">
      <c r="D54" s="31" t="str">
        <f>SUBSTITUTE("Sp.mat: 0.00%",".",IF(VALUE("1.2")=1.2,".",","),2)</f>
        <v>Sp.mat: 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60" t="s">
        <v>661</v>
      </c>
      <c r="B55" s="61"/>
      <c r="C55" s="61"/>
      <c r="D55" s="61"/>
      <c r="E55" s="61"/>
      <c r="F55" s="61"/>
      <c r="G55" s="61"/>
    </row>
    <row r="56" spans="1:9" x14ac:dyDescent="0.25">
      <c r="A56" s="61"/>
      <c r="B56" s="61"/>
      <c r="C56" s="61"/>
      <c r="D56" s="61"/>
      <c r="E56" s="61"/>
      <c r="F56" s="61"/>
      <c r="G56" s="61"/>
    </row>
    <row r="57" spans="1:9" x14ac:dyDescent="0.25">
      <c r="A57" s="62" t="s">
        <v>377</v>
      </c>
      <c r="B57" s="63"/>
      <c r="C57" s="63"/>
      <c r="D57" s="63"/>
      <c r="E57" s="63"/>
      <c r="F57" s="63"/>
      <c r="G57" s="63"/>
      <c r="H57" s="33"/>
      <c r="I57" s="34"/>
    </row>
    <row r="58" spans="1:9" x14ac:dyDescent="0.25">
      <c r="B58" s="2">
        <v>10</v>
      </c>
      <c r="C58" s="3" t="s">
        <v>662</v>
      </c>
      <c r="D58" s="5" t="s">
        <v>204</v>
      </c>
      <c r="G58" s="6">
        <v>2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60" t="s">
        <v>663</v>
      </c>
      <c r="B60" s="61"/>
      <c r="C60" s="61"/>
      <c r="D60" s="61"/>
      <c r="E60" s="61"/>
      <c r="F60" s="61"/>
      <c r="G60" s="61"/>
    </row>
    <row r="61" spans="1:9" x14ac:dyDescent="0.25">
      <c r="A61" s="61"/>
      <c r="B61" s="61"/>
      <c r="C61" s="61"/>
      <c r="D61" s="61"/>
      <c r="E61" s="61"/>
      <c r="F61" s="61"/>
      <c r="G61" s="61"/>
    </row>
    <row r="62" spans="1:9" x14ac:dyDescent="0.25">
      <c r="A62" s="62" t="s">
        <v>27</v>
      </c>
      <c r="B62" s="63"/>
      <c r="C62" s="63"/>
      <c r="D62" s="63"/>
      <c r="E62" s="63"/>
      <c r="F62" s="63"/>
      <c r="G62" s="63"/>
      <c r="H62" s="33"/>
      <c r="I62" s="34"/>
    </row>
    <row r="63" spans="1:9" x14ac:dyDescent="0.25">
      <c r="B63" s="2">
        <v>11</v>
      </c>
      <c r="C63" s="3" t="s">
        <v>664</v>
      </c>
      <c r="D63" s="5" t="s">
        <v>204</v>
      </c>
      <c r="G63" s="6">
        <v>2</v>
      </c>
    </row>
    <row r="64" spans="1:9" x14ac:dyDescent="0.25">
      <c r="D64" s="31" t="str">
        <f>SUBSTITUTE("Sp.mat: -100.00%",".",IF(VALUE("1.2")=1.2,".",","),2)</f>
        <v>Sp.mat: -100.00%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60" t="s">
        <v>665</v>
      </c>
      <c r="B65" s="61"/>
      <c r="C65" s="61"/>
      <c r="D65" s="61"/>
      <c r="E65" s="61"/>
      <c r="F65" s="61"/>
      <c r="G65" s="61"/>
    </row>
    <row r="66" spans="1:9" x14ac:dyDescent="0.25">
      <c r="A66" s="61"/>
      <c r="B66" s="61"/>
      <c r="C66" s="61"/>
      <c r="D66" s="61"/>
      <c r="E66" s="61"/>
      <c r="F66" s="61"/>
      <c r="G66" s="61"/>
    </row>
    <row r="67" spans="1:9" x14ac:dyDescent="0.25">
      <c r="A67" s="62" t="s">
        <v>127</v>
      </c>
      <c r="B67" s="63"/>
      <c r="C67" s="63"/>
      <c r="D67" s="63"/>
      <c r="E67" s="63"/>
      <c r="F67" s="63"/>
      <c r="G67" s="63"/>
      <c r="H67" s="33"/>
      <c r="I67" s="34"/>
    </row>
    <row r="68" spans="1:9" x14ac:dyDescent="0.25">
      <c r="B68" s="2">
        <v>12</v>
      </c>
      <c r="C68" s="3" t="s">
        <v>666</v>
      </c>
      <c r="D68" s="5" t="s">
        <v>204</v>
      </c>
      <c r="G68" s="6">
        <v>2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60" t="s">
        <v>667</v>
      </c>
      <c r="B70" s="61"/>
      <c r="C70" s="61"/>
      <c r="D70" s="61"/>
      <c r="E70" s="61"/>
      <c r="F70" s="61"/>
      <c r="G70" s="61"/>
    </row>
    <row r="71" spans="1:9" x14ac:dyDescent="0.25">
      <c r="A71" s="61"/>
      <c r="B71" s="61"/>
      <c r="C71" s="61"/>
      <c r="D71" s="61"/>
      <c r="E71" s="61"/>
      <c r="F71" s="61"/>
      <c r="G71" s="61"/>
    </row>
    <row r="72" spans="1:9" x14ac:dyDescent="0.25">
      <c r="A72" s="62" t="s">
        <v>27</v>
      </c>
      <c r="B72" s="63"/>
      <c r="C72" s="63"/>
      <c r="D72" s="63"/>
      <c r="E72" s="63"/>
      <c r="F72" s="63"/>
      <c r="G72" s="63"/>
      <c r="H72" s="33"/>
      <c r="I72" s="34"/>
    </row>
    <row r="73" spans="1:9" x14ac:dyDescent="0.25">
      <c r="B73" s="2">
        <v>13</v>
      </c>
      <c r="C73" s="3" t="s">
        <v>664</v>
      </c>
      <c r="D73" s="5" t="s">
        <v>204</v>
      </c>
      <c r="G73" s="6">
        <v>2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60" t="s">
        <v>668</v>
      </c>
      <c r="B75" s="61"/>
      <c r="C75" s="61"/>
      <c r="D75" s="61"/>
      <c r="E75" s="61"/>
      <c r="F75" s="61"/>
      <c r="G75" s="61"/>
    </row>
    <row r="76" spans="1:9" x14ac:dyDescent="0.25">
      <c r="A76" s="61"/>
      <c r="B76" s="61"/>
      <c r="C76" s="61"/>
      <c r="D76" s="61"/>
      <c r="E76" s="61"/>
      <c r="F76" s="61"/>
      <c r="G76" s="61"/>
    </row>
    <row r="77" spans="1:9" x14ac:dyDescent="0.25">
      <c r="A77" s="62" t="s">
        <v>27</v>
      </c>
      <c r="B77" s="63"/>
      <c r="C77" s="63"/>
      <c r="D77" s="63"/>
      <c r="E77" s="63"/>
      <c r="F77" s="63"/>
      <c r="G77" s="63"/>
      <c r="H77" s="33"/>
      <c r="I77" s="34"/>
    </row>
    <row r="78" spans="1:9" x14ac:dyDescent="0.25">
      <c r="B78" s="2">
        <v>14</v>
      </c>
      <c r="C78" s="3" t="s">
        <v>669</v>
      </c>
      <c r="D78" s="5" t="s">
        <v>204</v>
      </c>
      <c r="G78" s="6">
        <v>2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60" t="s">
        <v>670</v>
      </c>
      <c r="B80" s="61"/>
      <c r="C80" s="61"/>
      <c r="D80" s="61"/>
      <c r="E80" s="61"/>
      <c r="F80" s="61"/>
      <c r="G80" s="61"/>
    </row>
    <row r="81" spans="1:9" x14ac:dyDescent="0.25">
      <c r="A81" s="61"/>
      <c r="B81" s="61"/>
      <c r="C81" s="61"/>
      <c r="D81" s="61"/>
      <c r="E81" s="61"/>
      <c r="F81" s="61"/>
      <c r="G81" s="61"/>
    </row>
    <row r="82" spans="1:9" x14ac:dyDescent="0.25">
      <c r="A82" s="62" t="s">
        <v>27</v>
      </c>
      <c r="B82" s="63"/>
      <c r="C82" s="63"/>
      <c r="D82" s="63"/>
      <c r="E82" s="63"/>
      <c r="F82" s="63"/>
      <c r="G82" s="63"/>
      <c r="H82" s="33"/>
      <c r="I82" s="34"/>
    </row>
    <row r="83" spans="1:9" x14ac:dyDescent="0.25">
      <c r="B83" s="2">
        <v>15</v>
      </c>
      <c r="C83" s="3" t="s">
        <v>664</v>
      </c>
      <c r="D83" s="5" t="s">
        <v>204</v>
      </c>
      <c r="G83" s="6">
        <v>2</v>
      </c>
    </row>
    <row r="84" spans="1:9" x14ac:dyDescent="0.25">
      <c r="D84" s="31" t="str">
        <f>SUBSTITUTE("Sp.mat: 0.00%",".",IF(VALUE("1.2")=1.2,".",","),2)</f>
        <v>Sp.mat: 0.00%</v>
      </c>
      <c r="F84" s="31" t="str">
        <f>SUBSTITUTE("Sp.man: 0.00%",".",IF(VALUE("1.2")=1.2,".",","),2)</f>
        <v>Sp.man: 0.00%</v>
      </c>
      <c r="G84" s="31" t="str">
        <f>SUBSTITUTE("Sp.uti: 0.00%",".",IF(VALUE("1.2")=1.2,".",","),2)</f>
        <v>Sp.uti: 0.00%</v>
      </c>
    </row>
    <row r="85" spans="1:9" x14ac:dyDescent="0.25">
      <c r="A85" s="60" t="s">
        <v>671</v>
      </c>
      <c r="B85" s="61"/>
      <c r="C85" s="61"/>
      <c r="D85" s="61"/>
      <c r="E85" s="61"/>
      <c r="F85" s="61"/>
      <c r="G85" s="61"/>
    </row>
    <row r="86" spans="1:9" x14ac:dyDescent="0.25">
      <c r="A86" s="61"/>
      <c r="B86" s="61"/>
      <c r="C86" s="61"/>
      <c r="D86" s="61"/>
      <c r="E86" s="61"/>
      <c r="F86" s="61"/>
      <c r="G86" s="61"/>
    </row>
    <row r="87" spans="1:9" x14ac:dyDescent="0.25">
      <c r="A87" s="62" t="s">
        <v>27</v>
      </c>
      <c r="B87" s="63"/>
      <c r="C87" s="63"/>
      <c r="D87" s="63"/>
      <c r="E87" s="63"/>
      <c r="F87" s="63"/>
      <c r="G87" s="63"/>
      <c r="H87" s="33"/>
      <c r="I87" s="34"/>
    </row>
    <row r="88" spans="1:9" x14ac:dyDescent="0.25">
      <c r="B88" s="2">
        <v>16</v>
      </c>
      <c r="C88" s="3" t="s">
        <v>672</v>
      </c>
      <c r="D88" s="5" t="s">
        <v>204</v>
      </c>
      <c r="G88" s="6">
        <v>2</v>
      </c>
    </row>
    <row r="89" spans="1:9" x14ac:dyDescent="0.25">
      <c r="D89" s="31" t="str">
        <f>SUBSTITUTE("Sp.mat: 0.00%",".",IF(VALUE("1.2")=1.2,".",","),2)</f>
        <v>Sp.mat: 0.00%</v>
      </c>
      <c r="F89" s="31" t="str">
        <f>SUBSTITUTE("Sp.man: 0.00%",".",IF(VALUE("1.2")=1.2,".",","),2)</f>
        <v>Sp.man: 0.00%</v>
      </c>
      <c r="G89" s="31" t="str">
        <f>SUBSTITUTE("Sp.uti: 0.00%",".",IF(VALUE("1.2")=1.2,".",","),2)</f>
        <v>Sp.uti: 0.00%</v>
      </c>
    </row>
    <row r="90" spans="1:9" x14ac:dyDescent="0.25">
      <c r="A90" s="60" t="s">
        <v>673</v>
      </c>
      <c r="B90" s="61"/>
      <c r="C90" s="61"/>
      <c r="D90" s="61"/>
      <c r="E90" s="61"/>
      <c r="F90" s="61"/>
      <c r="G90" s="61"/>
    </row>
    <row r="91" spans="1:9" x14ac:dyDescent="0.25">
      <c r="A91" s="61"/>
      <c r="B91" s="61"/>
      <c r="C91" s="61"/>
      <c r="D91" s="61"/>
      <c r="E91" s="61"/>
      <c r="F91" s="61"/>
      <c r="G91" s="61"/>
    </row>
    <row r="92" spans="1:9" x14ac:dyDescent="0.25">
      <c r="A92" s="62" t="s">
        <v>27</v>
      </c>
      <c r="B92" s="63"/>
      <c r="C92" s="63"/>
      <c r="D92" s="63"/>
      <c r="E92" s="63"/>
      <c r="F92" s="63"/>
      <c r="G92" s="63"/>
      <c r="H92" s="33"/>
      <c r="I92" s="34"/>
    </row>
    <row r="93" spans="1:9" x14ac:dyDescent="0.25">
      <c r="B93" s="2">
        <v>17</v>
      </c>
      <c r="C93" s="3" t="s">
        <v>674</v>
      </c>
      <c r="D93" s="5" t="s">
        <v>675</v>
      </c>
      <c r="G93" s="6">
        <v>0.3</v>
      </c>
    </row>
    <row r="94" spans="1:9" x14ac:dyDescent="0.25">
      <c r="D94" s="31" t="str">
        <f>SUBSTITUTE("Sp.mat: 0.00%",".",IF(VALUE("1.2")=1.2,".",","),2)</f>
        <v>Sp.mat: 0.00%</v>
      </c>
      <c r="F94" s="31" t="str">
        <f>SUBSTITUTE("Sp.man: 0.00%",".",IF(VALUE("1.2")=1.2,".",","),2)</f>
        <v>Sp.man: 0.00%</v>
      </c>
      <c r="G94" s="31" t="str">
        <f>SUBSTITUTE("Sp.uti: 0.00%",".",IF(VALUE("1.2")=1.2,".",","),2)</f>
        <v>Sp.uti: 0.00%</v>
      </c>
    </row>
    <row r="95" spans="1:9" x14ac:dyDescent="0.25">
      <c r="A95" s="60" t="s">
        <v>676</v>
      </c>
      <c r="B95" s="61"/>
      <c r="C95" s="61"/>
      <c r="D95" s="61"/>
      <c r="E95" s="61"/>
      <c r="F95" s="61"/>
      <c r="G95" s="61"/>
    </row>
    <row r="96" spans="1:9" x14ac:dyDescent="0.25">
      <c r="A96" s="61"/>
      <c r="B96" s="61"/>
      <c r="C96" s="61"/>
      <c r="D96" s="61"/>
      <c r="E96" s="61"/>
      <c r="F96" s="61"/>
      <c r="G96" s="61"/>
    </row>
    <row r="97" spans="1:9" x14ac:dyDescent="0.25">
      <c r="A97" s="64" t="s">
        <v>27</v>
      </c>
      <c r="B97" s="65"/>
      <c r="C97" s="65"/>
      <c r="D97" s="65"/>
      <c r="E97" s="65"/>
      <c r="F97" s="65"/>
      <c r="G97" s="65"/>
      <c r="H97" s="35"/>
      <c r="I97" s="36"/>
    </row>
    <row r="98" spans="1:9" x14ac:dyDescent="0.25">
      <c r="A98" s="67" t="s">
        <v>677</v>
      </c>
      <c r="B98" s="67"/>
      <c r="C98" s="67"/>
      <c r="D98" s="67"/>
      <c r="E98" s="67"/>
      <c r="F98" s="67"/>
      <c r="G98" s="67"/>
      <c r="H98" s="67"/>
      <c r="I98" s="67"/>
    </row>
    <row r="99" spans="1:9" x14ac:dyDescent="0.25">
      <c r="B99" s="2">
        <v>18</v>
      </c>
      <c r="C99" s="3" t="s">
        <v>200</v>
      </c>
      <c r="D99" s="5" t="s">
        <v>85</v>
      </c>
      <c r="G99" s="6">
        <v>50</v>
      </c>
    </row>
    <row r="100" spans="1:9" x14ac:dyDescent="0.25">
      <c r="D100" s="31" t="str">
        <f>SUBSTITUTE("Sp.mat: 0.00%",".",IF(VALUE("1.2")=1.2,".",","),2)</f>
        <v>Sp.mat: 0.00%</v>
      </c>
      <c r="F100" s="31" t="str">
        <f>SUBSTITUTE("Sp.man: 0.00%",".",IF(VALUE("1.2")=1.2,".",","),2)</f>
        <v>Sp.man: 0.00%</v>
      </c>
      <c r="G100" s="31" t="str">
        <f>SUBSTITUTE("Sp.uti: 0.00%",".",IF(VALUE("1.2")=1.2,".",","),2)</f>
        <v>Sp.uti: 0.00%</v>
      </c>
    </row>
    <row r="101" spans="1:9" x14ac:dyDescent="0.25">
      <c r="A101" s="60" t="s">
        <v>201</v>
      </c>
      <c r="B101" s="61"/>
      <c r="C101" s="61"/>
      <c r="D101" s="61"/>
      <c r="E101" s="61"/>
      <c r="F101" s="61"/>
      <c r="G101" s="61"/>
    </row>
    <row r="102" spans="1:9" x14ac:dyDescent="0.25">
      <c r="A102" s="61"/>
      <c r="B102" s="61"/>
      <c r="C102" s="61"/>
      <c r="D102" s="61"/>
      <c r="E102" s="61"/>
      <c r="F102" s="61"/>
      <c r="G102" s="61"/>
    </row>
    <row r="103" spans="1:9" x14ac:dyDescent="0.25">
      <c r="A103" s="64" t="s">
        <v>27</v>
      </c>
      <c r="B103" s="65"/>
      <c r="C103" s="65"/>
      <c r="D103" s="65"/>
      <c r="E103" s="65"/>
      <c r="F103" s="65"/>
      <c r="G103" s="65"/>
      <c r="H103" s="35"/>
      <c r="I103" s="36"/>
    </row>
    <row r="104" spans="1:9" x14ac:dyDescent="0.25">
      <c r="A104" s="67" t="s">
        <v>678</v>
      </c>
      <c r="B104" s="67"/>
      <c r="C104" s="67"/>
      <c r="D104" s="67"/>
      <c r="E104" s="67"/>
      <c r="F104" s="67"/>
      <c r="G104" s="67"/>
      <c r="H104" s="67"/>
      <c r="I104" s="67"/>
    </row>
    <row r="105" spans="1:9" x14ac:dyDescent="0.25">
      <c r="B105" s="2">
        <v>19</v>
      </c>
      <c r="C105" s="3" t="s">
        <v>628</v>
      </c>
      <c r="D105" s="5" t="s">
        <v>85</v>
      </c>
      <c r="G105" s="6">
        <v>250</v>
      </c>
    </row>
    <row r="106" spans="1:9" x14ac:dyDescent="0.25">
      <c r="D106" s="31" t="str">
        <f>SUBSTITUTE("Sp.mat: 0.00%",".",IF(VALUE("1.2")=1.2,".",","),2)</f>
        <v>Sp.mat: 0.00%</v>
      </c>
      <c r="F106" s="31" t="str">
        <f>SUBSTITUTE("Sp.man: 0.00%",".",IF(VALUE("1.2")=1.2,".",","),2)</f>
        <v>Sp.man: 0.00%</v>
      </c>
      <c r="G106" s="31" t="str">
        <f>SUBSTITUTE("Sp.uti: 0.00%",".",IF(VALUE("1.2")=1.2,".",","),2)</f>
        <v>Sp.uti: 0.00%</v>
      </c>
    </row>
    <row r="107" spans="1:9" x14ac:dyDescent="0.25">
      <c r="A107" s="60" t="s">
        <v>629</v>
      </c>
      <c r="B107" s="61"/>
      <c r="C107" s="61"/>
      <c r="D107" s="61"/>
      <c r="E107" s="61"/>
      <c r="F107" s="61"/>
      <c r="G107" s="61"/>
    </row>
    <row r="108" spans="1:9" x14ac:dyDescent="0.25">
      <c r="A108" s="61"/>
      <c r="B108" s="61"/>
      <c r="C108" s="61"/>
      <c r="D108" s="61"/>
      <c r="E108" s="61"/>
      <c r="F108" s="61"/>
      <c r="G108" s="61"/>
    </row>
    <row r="109" spans="1:9" x14ac:dyDescent="0.25">
      <c r="A109" s="64" t="s">
        <v>27</v>
      </c>
      <c r="B109" s="65"/>
      <c r="C109" s="65"/>
      <c r="D109" s="65"/>
      <c r="E109" s="65"/>
      <c r="F109" s="65"/>
      <c r="G109" s="65"/>
      <c r="H109" s="35"/>
      <c r="I109" s="36"/>
    </row>
    <row r="110" spans="1:9" x14ac:dyDescent="0.25">
      <c r="A110" s="67" t="s">
        <v>505</v>
      </c>
      <c r="B110" s="67"/>
      <c r="C110" s="67"/>
      <c r="D110" s="67"/>
      <c r="E110" s="67"/>
      <c r="F110" s="67"/>
      <c r="G110" s="67"/>
      <c r="H110" s="67"/>
      <c r="I110" s="67"/>
    </row>
    <row r="111" spans="1:9" x14ac:dyDescent="0.25">
      <c r="B111" s="2">
        <v>20</v>
      </c>
      <c r="C111" s="3" t="s">
        <v>631</v>
      </c>
      <c r="D111" s="5" t="s">
        <v>85</v>
      </c>
      <c r="G111" s="6">
        <v>100</v>
      </c>
    </row>
    <row r="112" spans="1:9" x14ac:dyDescent="0.25">
      <c r="D112" s="31" t="str">
        <f>SUBSTITUTE("Sp.mat: 0.00%",".",IF(VALUE("1.2")=1.2,".",","),2)</f>
        <v>Sp.mat: 0.00%</v>
      </c>
      <c r="F112" s="31" t="str">
        <f>SUBSTITUTE("Sp.man: 0.00%",".",IF(VALUE("1.2")=1.2,".",","),2)</f>
        <v>Sp.man: 0.00%</v>
      </c>
      <c r="G112" s="31" t="str">
        <f>SUBSTITUTE("Sp.uti: 0.00%",".",IF(VALUE("1.2")=1.2,".",","),2)</f>
        <v>Sp.uti: 0.00%</v>
      </c>
    </row>
    <row r="113" spans="1:9" x14ac:dyDescent="0.25">
      <c r="A113" s="60" t="s">
        <v>632</v>
      </c>
      <c r="B113" s="61"/>
      <c r="C113" s="61"/>
      <c r="D113" s="61"/>
      <c r="E113" s="61"/>
      <c r="F113" s="61"/>
      <c r="G113" s="61"/>
    </row>
    <row r="114" spans="1:9" x14ac:dyDescent="0.25">
      <c r="A114" s="61"/>
      <c r="B114" s="61"/>
      <c r="C114" s="61"/>
      <c r="D114" s="61"/>
      <c r="E114" s="61"/>
      <c r="F114" s="61"/>
      <c r="G114" s="61"/>
    </row>
    <row r="115" spans="1:9" x14ac:dyDescent="0.25">
      <c r="A115" s="62" t="s">
        <v>27</v>
      </c>
      <c r="B115" s="63"/>
      <c r="C115" s="63"/>
      <c r="D115" s="63"/>
      <c r="E115" s="63"/>
      <c r="F115" s="63"/>
      <c r="G115" s="63"/>
      <c r="H115" s="33"/>
      <c r="I115" s="34"/>
    </row>
    <row r="116" spans="1:9" x14ac:dyDescent="0.25">
      <c r="B116" s="2">
        <v>21</v>
      </c>
      <c r="C116" s="3" t="s">
        <v>513</v>
      </c>
      <c r="D116" s="5" t="s">
        <v>204</v>
      </c>
      <c r="G116" s="6">
        <v>4</v>
      </c>
    </row>
    <row r="117" spans="1:9" x14ac:dyDescent="0.25">
      <c r="D117" s="31" t="str">
        <f>SUBSTITUTE("Sp.mat: 0.00%",".",IF(VALUE("1.2")=1.2,".",","),2)</f>
        <v>Sp.mat: 0.00%</v>
      </c>
      <c r="F117" s="31" t="str">
        <f>SUBSTITUTE("Sp.man: 0.00%",".",IF(VALUE("1.2")=1.2,".",","),2)</f>
        <v>Sp.man: 0.00%</v>
      </c>
      <c r="G117" s="31" t="str">
        <f>SUBSTITUTE("Sp.uti: 0.00%",".",IF(VALUE("1.2")=1.2,".",","),2)</f>
        <v>Sp.uti: 0.00%</v>
      </c>
    </row>
    <row r="118" spans="1:9" x14ac:dyDescent="0.25">
      <c r="A118" s="60" t="s">
        <v>514</v>
      </c>
      <c r="B118" s="61"/>
      <c r="C118" s="61"/>
      <c r="D118" s="61"/>
      <c r="E118" s="61"/>
      <c r="F118" s="61"/>
      <c r="G118" s="61"/>
    </row>
    <row r="119" spans="1:9" x14ac:dyDescent="0.25">
      <c r="A119" s="61"/>
      <c r="B119" s="61"/>
      <c r="C119" s="61"/>
      <c r="D119" s="61"/>
      <c r="E119" s="61"/>
      <c r="F119" s="61"/>
      <c r="G119" s="61"/>
    </row>
    <row r="120" spans="1:9" x14ac:dyDescent="0.25">
      <c r="A120" s="62" t="s">
        <v>27</v>
      </c>
      <c r="B120" s="63"/>
      <c r="C120" s="63"/>
      <c r="D120" s="63"/>
      <c r="E120" s="63"/>
      <c r="F120" s="63"/>
      <c r="G120" s="63"/>
      <c r="H120" s="33"/>
      <c r="I120" s="34"/>
    </row>
    <row r="121" spans="1:9" x14ac:dyDescent="0.25">
      <c r="B121" s="2">
        <v>22</v>
      </c>
      <c r="C121" s="3" t="s">
        <v>513</v>
      </c>
      <c r="D121" s="5" t="s">
        <v>204</v>
      </c>
      <c r="G121" s="6">
        <v>2</v>
      </c>
    </row>
    <row r="122" spans="1:9" x14ac:dyDescent="0.25">
      <c r="D122" s="31" t="str">
        <f>SUBSTITUTE("Sp.mat: 0.00%",".",IF(VALUE("1.2")=1.2,".",","),2)</f>
        <v>Sp.mat: 0.00%</v>
      </c>
      <c r="F122" s="31" t="str">
        <f>SUBSTITUTE("Sp.man: 0.00%",".",IF(VALUE("1.2")=1.2,".",","),2)</f>
        <v>Sp.man: 0.00%</v>
      </c>
      <c r="G122" s="31" t="str">
        <f>SUBSTITUTE("Sp.uti: 0.00%",".",IF(VALUE("1.2")=1.2,".",","),2)</f>
        <v>Sp.uti: 0.00%</v>
      </c>
    </row>
    <row r="123" spans="1:9" x14ac:dyDescent="0.25">
      <c r="A123" s="60" t="s">
        <v>514</v>
      </c>
      <c r="B123" s="61"/>
      <c r="C123" s="61"/>
      <c r="D123" s="61"/>
      <c r="E123" s="61"/>
      <c r="F123" s="61"/>
      <c r="G123" s="61"/>
    </row>
    <row r="124" spans="1:9" x14ac:dyDescent="0.25">
      <c r="A124" s="61"/>
      <c r="B124" s="61"/>
      <c r="C124" s="61"/>
      <c r="D124" s="61"/>
      <c r="E124" s="61"/>
      <c r="F124" s="61"/>
      <c r="G124" s="61"/>
    </row>
    <row r="125" spans="1:9" x14ac:dyDescent="0.25">
      <c r="A125" s="62" t="s">
        <v>515</v>
      </c>
      <c r="B125" s="63"/>
      <c r="C125" s="63"/>
      <c r="D125" s="63"/>
      <c r="E125" s="63"/>
      <c r="F125" s="63"/>
      <c r="G125" s="63"/>
      <c r="H125" s="33"/>
      <c r="I125" s="34"/>
    </row>
    <row r="126" spans="1:9" x14ac:dyDescent="0.25">
      <c r="B126" s="2">
        <v>23</v>
      </c>
      <c r="C126" s="3" t="s">
        <v>516</v>
      </c>
      <c r="D126" s="5" t="s">
        <v>204</v>
      </c>
      <c r="G126" s="6">
        <v>2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60" t="s">
        <v>517</v>
      </c>
      <c r="B128" s="61"/>
      <c r="C128" s="61"/>
      <c r="D128" s="61"/>
      <c r="E128" s="61"/>
      <c r="F128" s="61"/>
      <c r="G128" s="61"/>
    </row>
    <row r="129" spans="1:9" x14ac:dyDescent="0.25">
      <c r="A129" s="61"/>
      <c r="B129" s="61"/>
      <c r="C129" s="61"/>
      <c r="D129" s="61"/>
      <c r="E129" s="61"/>
      <c r="F129" s="61"/>
      <c r="G129" s="61"/>
    </row>
    <row r="130" spans="1:9" x14ac:dyDescent="0.25">
      <c r="A130" s="62" t="s">
        <v>27</v>
      </c>
      <c r="B130" s="63"/>
      <c r="C130" s="63"/>
      <c r="D130" s="63"/>
      <c r="E130" s="63"/>
      <c r="F130" s="63"/>
      <c r="G130" s="63"/>
      <c r="H130" s="33"/>
      <c r="I130" s="34"/>
    </row>
    <row r="131" spans="1:9" x14ac:dyDescent="0.25">
      <c r="B131" s="2">
        <v>24</v>
      </c>
      <c r="C131" s="3" t="s">
        <v>679</v>
      </c>
      <c r="D131" s="5" t="s">
        <v>204</v>
      </c>
      <c r="G131" s="6">
        <v>10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60" t="s">
        <v>680</v>
      </c>
      <c r="B133" s="61"/>
      <c r="C133" s="61"/>
      <c r="D133" s="61"/>
      <c r="E133" s="61"/>
      <c r="F133" s="61"/>
      <c r="G133" s="61"/>
    </row>
    <row r="134" spans="1:9" x14ac:dyDescent="0.25">
      <c r="A134" s="61"/>
      <c r="B134" s="61"/>
      <c r="C134" s="61"/>
      <c r="D134" s="61"/>
      <c r="E134" s="61"/>
      <c r="F134" s="61"/>
      <c r="G134" s="61"/>
    </row>
    <row r="135" spans="1:9" x14ac:dyDescent="0.25">
      <c r="A135" s="62" t="s">
        <v>27</v>
      </c>
      <c r="B135" s="63"/>
      <c r="C135" s="63"/>
      <c r="D135" s="63"/>
      <c r="E135" s="63"/>
      <c r="F135" s="63"/>
      <c r="G135" s="63"/>
      <c r="H135" s="33"/>
      <c r="I135" s="34"/>
    </row>
    <row r="136" spans="1:9" x14ac:dyDescent="0.25">
      <c r="B136" s="2">
        <v>25</v>
      </c>
      <c r="C136" s="3" t="s">
        <v>681</v>
      </c>
      <c r="D136" s="5" t="s">
        <v>204</v>
      </c>
      <c r="G136" s="6">
        <v>5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60" t="s">
        <v>682</v>
      </c>
      <c r="B138" s="61"/>
      <c r="C138" s="61"/>
      <c r="D138" s="61"/>
      <c r="E138" s="61"/>
      <c r="F138" s="61"/>
      <c r="G138" s="61"/>
    </row>
    <row r="139" spans="1:9" x14ac:dyDescent="0.25">
      <c r="A139" s="61"/>
      <c r="B139" s="61"/>
      <c r="C139" s="61"/>
      <c r="D139" s="61"/>
      <c r="E139" s="61"/>
      <c r="F139" s="61"/>
      <c r="G139" s="61"/>
    </row>
    <row r="140" spans="1:9" x14ac:dyDescent="0.25">
      <c r="A140" s="62" t="s">
        <v>27</v>
      </c>
      <c r="B140" s="63"/>
      <c r="C140" s="63"/>
      <c r="D140" s="63"/>
      <c r="E140" s="63"/>
      <c r="F140" s="63"/>
      <c r="G140" s="63"/>
      <c r="H140" s="33"/>
      <c r="I140" s="34"/>
    </row>
    <row r="141" spans="1:9" x14ac:dyDescent="0.25">
      <c r="B141" s="2">
        <v>26</v>
      </c>
      <c r="C141" s="3" t="s">
        <v>683</v>
      </c>
      <c r="D141" s="5" t="s">
        <v>204</v>
      </c>
      <c r="G141" s="6">
        <v>5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60" t="s">
        <v>684</v>
      </c>
      <c r="B143" s="61"/>
      <c r="C143" s="61"/>
      <c r="D143" s="61"/>
      <c r="E143" s="61"/>
      <c r="F143" s="61"/>
      <c r="G143" s="61"/>
    </row>
    <row r="144" spans="1:9" x14ac:dyDescent="0.25">
      <c r="A144" s="61"/>
      <c r="B144" s="61"/>
      <c r="C144" s="61"/>
      <c r="D144" s="61"/>
      <c r="E144" s="61"/>
      <c r="F144" s="61"/>
      <c r="G144" s="61"/>
    </row>
    <row r="145" spans="1:19" x14ac:dyDescent="0.25">
      <c r="A145" s="62" t="s">
        <v>27</v>
      </c>
      <c r="B145" s="63"/>
      <c r="C145" s="63"/>
      <c r="D145" s="63"/>
      <c r="E145" s="63"/>
      <c r="F145" s="63"/>
      <c r="G145" s="63"/>
      <c r="H145" s="33"/>
      <c r="I145" s="34"/>
    </row>
    <row r="146" spans="1:19" x14ac:dyDescent="0.25">
      <c r="B146" s="2">
        <v>27</v>
      </c>
      <c r="C146" s="3" t="s">
        <v>685</v>
      </c>
      <c r="D146" s="5" t="s">
        <v>204</v>
      </c>
      <c r="G146" s="6">
        <v>4</v>
      </c>
    </row>
    <row r="147" spans="1:1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19" x14ac:dyDescent="0.25">
      <c r="A148" s="60" t="s">
        <v>686</v>
      </c>
      <c r="B148" s="61"/>
      <c r="C148" s="61"/>
      <c r="D148" s="61"/>
      <c r="E148" s="61"/>
      <c r="F148" s="61"/>
      <c r="G148" s="61"/>
    </row>
    <row r="149" spans="1:19" x14ac:dyDescent="0.25">
      <c r="A149" s="61"/>
      <c r="B149" s="61"/>
      <c r="C149" s="61"/>
      <c r="D149" s="61"/>
      <c r="E149" s="61"/>
      <c r="F149" s="61"/>
      <c r="G149" s="61"/>
    </row>
    <row r="150" spans="1:19" x14ac:dyDescent="0.25">
      <c r="A150" s="62" t="s">
        <v>27</v>
      </c>
      <c r="B150" s="63"/>
      <c r="C150" s="63"/>
      <c r="D150" s="63"/>
      <c r="E150" s="63"/>
      <c r="F150" s="63"/>
      <c r="G150" s="63"/>
      <c r="H150" s="33"/>
      <c r="I150" s="34"/>
    </row>
    <row r="151" spans="1:19" x14ac:dyDescent="0.25">
      <c r="B151" s="2">
        <v>28</v>
      </c>
      <c r="C151" s="3" t="s">
        <v>634</v>
      </c>
      <c r="D151" s="5" t="s">
        <v>204</v>
      </c>
      <c r="G151" s="6">
        <v>2</v>
      </c>
    </row>
    <row r="152" spans="1:1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19" x14ac:dyDescent="0.25">
      <c r="A153" s="60" t="s">
        <v>635</v>
      </c>
      <c r="B153" s="61"/>
      <c r="C153" s="61"/>
      <c r="D153" s="61"/>
      <c r="E153" s="61"/>
      <c r="F153" s="61"/>
      <c r="G153" s="61"/>
    </row>
    <row r="154" spans="1:19" x14ac:dyDescent="0.25">
      <c r="A154" s="61"/>
      <c r="B154" s="61"/>
      <c r="C154" s="61"/>
      <c r="D154" s="61"/>
      <c r="E154" s="61"/>
      <c r="F154" s="61"/>
      <c r="G154" s="61"/>
    </row>
    <row r="155" spans="1:19" x14ac:dyDescent="0.25">
      <c r="A155" s="62" t="s">
        <v>27</v>
      </c>
      <c r="B155" s="63"/>
      <c r="C155" s="63"/>
      <c r="D155" s="63"/>
      <c r="E155" s="63"/>
      <c r="F155" s="63"/>
      <c r="G155" s="63"/>
      <c r="H155" s="33"/>
      <c r="I155" s="34"/>
    </row>
    <row r="156" spans="1:19" x14ac:dyDescent="0.25">
      <c r="B156" s="37" t="s">
        <v>97</v>
      </c>
      <c r="E156" s="4">
        <f>SUMIF(J13:J155,"1",I13:I155)</f>
        <v>0</v>
      </c>
      <c r="F156" s="4">
        <f>SUMIF(J13:J155,"2",I13:I155)</f>
        <v>0</v>
      </c>
      <c r="G156" s="4">
        <f>SUMIF(J13:J155,"3",I13:I155)</f>
        <v>0</v>
      </c>
      <c r="H156" s="4">
        <f>SUMIF(J13:J155,"4",I13:I155)</f>
        <v>0</v>
      </c>
      <c r="I156" s="4">
        <f>SUMIF(J13:J155,"5",I13:I155)</f>
        <v>0</v>
      </c>
      <c r="K156" s="4">
        <f>SUMIF(J13:J155,"3",K13:K155)</f>
        <v>0</v>
      </c>
      <c r="L156" s="4">
        <f>SUMIF(J13:J155,"3",L13:L155)</f>
        <v>0</v>
      </c>
      <c r="M156" s="4">
        <f>SUMIF(J13:J155,"3",M13:M155)</f>
        <v>0</v>
      </c>
      <c r="N156" s="4">
        <f>SUMIF(J13:J155,"4",N13:N155)</f>
        <v>0</v>
      </c>
      <c r="O156" s="4">
        <f>SUMIF(J13:J155,"4",O13:O155)</f>
        <v>0</v>
      </c>
      <c r="P156" s="4">
        <f>SUMIF(J13:J155,"4",P13:P155)</f>
        <v>0</v>
      </c>
      <c r="Q156" s="4">
        <f>SUMIF(J13:J155,"4",Q13:Q155)</f>
        <v>0</v>
      </c>
      <c r="R156" s="4">
        <f>SUMIF(J13:J155,"4",R13:R155)</f>
        <v>0</v>
      </c>
      <c r="S156" s="4">
        <f>SUMIF(J13:J155,"4",S13:S155)</f>
        <v>0</v>
      </c>
    </row>
    <row r="157" spans="1:19" hidden="1" x14ac:dyDescent="0.25">
      <c r="B157" s="37" t="s">
        <v>98</v>
      </c>
    </row>
    <row r="158" spans="1:19" hidden="1" x14ac:dyDescent="0.25">
      <c r="B158" s="37" t="s">
        <v>99</v>
      </c>
      <c r="G158" s="4">
        <f>$K$156*1</f>
        <v>0</v>
      </c>
    </row>
    <row r="159" spans="1:19" hidden="1" x14ac:dyDescent="0.25">
      <c r="B159" s="37" t="s">
        <v>100</v>
      </c>
      <c r="G159" s="4">
        <f>$L$156*1</f>
        <v>0</v>
      </c>
    </row>
    <row r="160" spans="1:19" hidden="1" x14ac:dyDescent="0.25">
      <c r="B160" s="37" t="s">
        <v>101</v>
      </c>
      <c r="G160" s="4">
        <f>G156-G158-G159</f>
        <v>0</v>
      </c>
    </row>
    <row r="161" spans="2:9" hidden="1" x14ac:dyDescent="0.25">
      <c r="B161" s="37" t="s">
        <v>102</v>
      </c>
      <c r="E161" s="4">
        <f>IF("G"="Nu",0*1,0)</f>
        <v>0</v>
      </c>
      <c r="I161" s="4">
        <f>E161</f>
        <v>0</v>
      </c>
    </row>
    <row r="162" spans="2:9" hidden="1" x14ac:dyDescent="0.25">
      <c r="B162" s="37" t="s">
        <v>103</v>
      </c>
      <c r="D162" s="38" t="str">
        <f>CONCATENATE(TEXT(0,REPLACE("#.####",2,1,"."))," x")</f>
        <v>. x</v>
      </c>
      <c r="E162" s="4">
        <f>IF("G"="Nu",0*1,0)</f>
        <v>0</v>
      </c>
      <c r="I162" s="4">
        <f>E162*0</f>
        <v>0</v>
      </c>
    </row>
    <row r="163" spans="2:9" x14ac:dyDescent="0.25">
      <c r="B163" s="37" t="s">
        <v>104</v>
      </c>
      <c r="E163" s="4">
        <f>0</f>
        <v>0</v>
      </c>
      <c r="F163" s="4">
        <f>0</f>
        <v>0</v>
      </c>
      <c r="G163" s="4">
        <f>0</f>
        <v>0</v>
      </c>
      <c r="H163" s="4">
        <f>IF(H156=0,1,H174/H156)</f>
        <v>1</v>
      </c>
    </row>
    <row r="164" spans="2:9" x14ac:dyDescent="0.25">
      <c r="B164" s="39" t="s">
        <v>105</v>
      </c>
      <c r="C164" s="40"/>
      <c r="D164" s="41"/>
      <c r="E164" s="42"/>
      <c r="F164" s="42"/>
      <c r="G164" s="43"/>
      <c r="H164" s="32"/>
      <c r="I164" s="44"/>
    </row>
    <row r="165" spans="2:9" hidden="1" x14ac:dyDescent="0.25">
      <c r="B165" s="45" t="str">
        <f>CONCATENATE("  ","Impozit manopera        ")</f>
        <v xml:space="preserve">  Impozit manopera        </v>
      </c>
      <c r="D165" s="38">
        <f>0</f>
        <v>0</v>
      </c>
      <c r="F165" s="4">
        <f>F156*F163*D165</f>
        <v>0</v>
      </c>
      <c r="I165" s="46">
        <f t="shared" ref="I165:I172" si="0">F165</f>
        <v>0</v>
      </c>
    </row>
    <row r="166" spans="2:9" x14ac:dyDescent="0.25">
      <c r="B166" s="45" t="str">
        <f>CONCATENATE("  ","C.A.S.                  ")</f>
        <v xml:space="preserve">  C.A.S.                  </v>
      </c>
      <c r="D166" s="38">
        <f>0</f>
        <v>0</v>
      </c>
      <c r="F166" s="4">
        <f>(F156*F163+F165)*D166</f>
        <v>0</v>
      </c>
      <c r="I166" s="4">
        <f t="shared" si="0"/>
        <v>0</v>
      </c>
    </row>
    <row r="167" spans="2:9" x14ac:dyDescent="0.25">
      <c r="B167" s="45" t="str">
        <f>CONCATENATE("  ","C.A.S.S.                ")</f>
        <v xml:space="preserve">  C.A.S.S.                </v>
      </c>
      <c r="D167" s="38">
        <f>0</f>
        <v>0</v>
      </c>
      <c r="F167" s="4">
        <f>(F156*F163+F165)*D167</f>
        <v>0</v>
      </c>
      <c r="I167" s="4">
        <f t="shared" si="0"/>
        <v>0</v>
      </c>
    </row>
    <row r="168" spans="2:9" x14ac:dyDescent="0.25">
      <c r="B168" s="45" t="str">
        <f>CONCATENATE("  ","Aj.somaj                ")</f>
        <v xml:space="preserve">  Aj.somaj                </v>
      </c>
      <c r="D168" s="38">
        <f>0</f>
        <v>0</v>
      </c>
      <c r="F168" s="4">
        <f>(F156*F163+F165)*D168</f>
        <v>0</v>
      </c>
      <c r="I168" s="4">
        <f t="shared" si="0"/>
        <v>0</v>
      </c>
    </row>
    <row r="169" spans="2:9" x14ac:dyDescent="0.25">
      <c r="B169" s="45" t="str">
        <f>CONCATENATE("  ","Acc. munca, boli profes.")</f>
        <v xml:space="preserve">  Acc. munca, boli profes.</v>
      </c>
      <c r="D169" s="38">
        <f>0</f>
        <v>0</v>
      </c>
      <c r="F169" s="4">
        <f>(F156*F163+F165)*D169</f>
        <v>0</v>
      </c>
      <c r="I169" s="4">
        <f t="shared" si="0"/>
        <v>0</v>
      </c>
    </row>
    <row r="170" spans="2:9" x14ac:dyDescent="0.25">
      <c r="B170" s="45" t="str">
        <f>CONCATENATE("  ","Contr.Concedii Medicale ")</f>
        <v xml:space="preserve">  Contr.Concedii Medicale </v>
      </c>
      <c r="D170" s="38">
        <f>0</f>
        <v>0</v>
      </c>
      <c r="F170" s="4">
        <f>(F156*F163+F165)*D170</f>
        <v>0</v>
      </c>
      <c r="I170" s="4">
        <f t="shared" si="0"/>
        <v>0</v>
      </c>
    </row>
    <row r="171" spans="2:9" x14ac:dyDescent="0.25">
      <c r="B171" s="45" t="str">
        <f>CONCATENATE("  ","Comision ITM            ")</f>
        <v xml:space="preserve">  Comision ITM            </v>
      </c>
      <c r="D171" s="38">
        <f>0</f>
        <v>0</v>
      </c>
      <c r="F171" s="4">
        <f>(F156*F163+F165)*D171</f>
        <v>0</v>
      </c>
      <c r="I171" s="4">
        <f t="shared" si="0"/>
        <v>0</v>
      </c>
    </row>
    <row r="172" spans="2:9" x14ac:dyDescent="0.25">
      <c r="B172" s="45" t="str">
        <f>CONCATENATE("  ","Fond garantare salarii  ")</f>
        <v xml:space="preserve">  Fond garantare salarii  </v>
      </c>
      <c r="D172" s="38">
        <f>0</f>
        <v>0</v>
      </c>
      <c r="F172" s="4">
        <f>(F156*F163+F165)*D172</f>
        <v>0</v>
      </c>
      <c r="I172" s="4">
        <f t="shared" si="0"/>
        <v>0</v>
      </c>
    </row>
    <row r="173" spans="2:9" hidden="1" x14ac:dyDescent="0.25">
      <c r="B173" s="45" t="str">
        <f>CONCATENATE("  ","Chelt.tr.aprov.,depozit.")</f>
        <v xml:space="preserve">  Chelt.tr.aprov.,depozit.</v>
      </c>
      <c r="D173" s="38">
        <f>0</f>
        <v>0</v>
      </c>
      <c r="E173" s="4">
        <f>(E156+I161+I162)*E163*D173</f>
        <v>0</v>
      </c>
      <c r="I173" s="4">
        <f>E173</f>
        <v>0</v>
      </c>
    </row>
    <row r="174" spans="2:9" x14ac:dyDescent="0.25">
      <c r="B174" s="39" t="s">
        <v>106</v>
      </c>
      <c r="C174" s="40"/>
      <c r="D174" s="41"/>
      <c r="E174" s="44">
        <f>(E156+I161+I162)*E163+E173</f>
        <v>0</v>
      </c>
      <c r="F174" s="44">
        <f>F156*F163+F165+F166+F167+F168+F169+F170+F171+F172</f>
        <v>0</v>
      </c>
      <c r="G174" s="44">
        <f>G156*G163</f>
        <v>0</v>
      </c>
      <c r="H174" s="44">
        <f>($N$156*0+$O$156*0+$P$156*0)*1</f>
        <v>0</v>
      </c>
      <c r="I174" s="44">
        <f>SUM(E174:H174)</f>
        <v>0</v>
      </c>
    </row>
    <row r="175" spans="2:9" x14ac:dyDescent="0.25">
      <c r="B175" s="39" t="s">
        <v>107</v>
      </c>
      <c r="C175" s="40"/>
      <c r="D175" s="47">
        <f>0</f>
        <v>0</v>
      </c>
      <c r="E175" s="42" t="s">
        <v>108</v>
      </c>
      <c r="F175" s="42"/>
      <c r="G175" s="43"/>
      <c r="H175" s="32"/>
      <c r="I175" s="44">
        <f>I174*D175</f>
        <v>0</v>
      </c>
    </row>
    <row r="176" spans="2:9" x14ac:dyDescent="0.25">
      <c r="B176" s="39" t="s">
        <v>109</v>
      </c>
      <c r="C176" s="40"/>
      <c r="D176" s="47">
        <f>0</f>
        <v>0</v>
      </c>
      <c r="E176" s="42" t="s">
        <v>110</v>
      </c>
      <c r="F176" s="42"/>
      <c r="G176" s="43"/>
      <c r="H176" s="32"/>
      <c r="I176" s="44">
        <f>(I174+I175)*D176</f>
        <v>0</v>
      </c>
    </row>
    <row r="177" spans="1:9" hidden="1" x14ac:dyDescent="0.25">
      <c r="B177" s="37" t="s">
        <v>102</v>
      </c>
      <c r="D177" s="42" t="str">
        <f>CONCATENATE(TEXT(0,REPLACE("#.####",2,1,"."))," x")</f>
        <v>. x</v>
      </c>
      <c r="E177" s="4">
        <f>IF("G"="Nu",0*1,0)</f>
        <v>0</v>
      </c>
      <c r="I177" s="4">
        <f>E177*0</f>
        <v>0</v>
      </c>
    </row>
    <row r="178" spans="1:9" hidden="1" x14ac:dyDescent="0.25">
      <c r="B178" s="37" t="s">
        <v>103</v>
      </c>
      <c r="D178" s="38" t="str">
        <f>CONCATENATE(TEXT(0,REPLACE("#.####",2,1,"."))," x ",TEXT(0,REPLACE("#.####",2,1,"."))," x")</f>
        <v>. x . x</v>
      </c>
      <c r="E178" s="4">
        <f>IF("G"="Nu",0*1,0)</f>
        <v>0</v>
      </c>
      <c r="I178" s="4">
        <f>E178*0*0</f>
        <v>0</v>
      </c>
    </row>
    <row r="179" spans="1:9" x14ac:dyDescent="0.25">
      <c r="B179" s="39" t="s">
        <v>111</v>
      </c>
      <c r="C179" s="40"/>
      <c r="D179" s="49" t="s">
        <v>112</v>
      </c>
      <c r="E179" s="42"/>
      <c r="F179" s="42"/>
      <c r="G179" s="43"/>
      <c r="H179" s="32"/>
      <c r="I179" s="44">
        <f>I174+I175+I176+I177+I178</f>
        <v>0</v>
      </c>
    </row>
    <row r="180" spans="1:9" x14ac:dyDescent="0.25">
      <c r="B180" s="48"/>
      <c r="C180" s="40"/>
      <c r="D180" s="41"/>
      <c r="E180" s="42"/>
      <c r="F180" s="42"/>
      <c r="G180" s="43"/>
      <c r="H180" s="32"/>
      <c r="I180" s="44"/>
    </row>
    <row r="182" spans="1:9" x14ac:dyDescent="0.25">
      <c r="A182" s="59" t="s">
        <v>692</v>
      </c>
    </row>
    <row r="183" spans="1:9" x14ac:dyDescent="0.25">
      <c r="A183" s="59" t="s">
        <v>693</v>
      </c>
    </row>
  </sheetData>
  <mergeCells count="64">
    <mergeCell ref="A15:G16"/>
    <mergeCell ref="A1:D1"/>
    <mergeCell ref="A2:I2"/>
    <mergeCell ref="A4:I4"/>
    <mergeCell ref="A5:I5"/>
    <mergeCell ref="A6:H6"/>
    <mergeCell ref="A45:G46"/>
    <mergeCell ref="A17:G17"/>
    <mergeCell ref="A20:G21"/>
    <mergeCell ref="A22:G22"/>
    <mergeCell ref="A25:G26"/>
    <mergeCell ref="A27:G27"/>
    <mergeCell ref="A30:G31"/>
    <mergeCell ref="A32:G32"/>
    <mergeCell ref="A35:G36"/>
    <mergeCell ref="A37:G37"/>
    <mergeCell ref="A40:G41"/>
    <mergeCell ref="A42:G42"/>
    <mergeCell ref="A75:G76"/>
    <mergeCell ref="A47:G47"/>
    <mergeCell ref="A50:G51"/>
    <mergeCell ref="A52:G52"/>
    <mergeCell ref="A55:G56"/>
    <mergeCell ref="A57:G57"/>
    <mergeCell ref="A60:G61"/>
    <mergeCell ref="A62:G62"/>
    <mergeCell ref="A65:G66"/>
    <mergeCell ref="A67:G67"/>
    <mergeCell ref="A70:G71"/>
    <mergeCell ref="A72:G72"/>
    <mergeCell ref="A103:G103"/>
    <mergeCell ref="A77:G77"/>
    <mergeCell ref="A80:G81"/>
    <mergeCell ref="A82:G82"/>
    <mergeCell ref="A85:G86"/>
    <mergeCell ref="A87:G87"/>
    <mergeCell ref="A90:G91"/>
    <mergeCell ref="A92:G92"/>
    <mergeCell ref="A95:G96"/>
    <mergeCell ref="A97:G97"/>
    <mergeCell ref="A98:I98"/>
    <mergeCell ref="A101:G102"/>
    <mergeCell ref="A130:G130"/>
    <mergeCell ref="A104:I104"/>
    <mergeCell ref="A107:G108"/>
    <mergeCell ref="A109:G109"/>
    <mergeCell ref="A110:I110"/>
    <mergeCell ref="A113:G114"/>
    <mergeCell ref="A115:G115"/>
    <mergeCell ref="A118:G119"/>
    <mergeCell ref="A120:G120"/>
    <mergeCell ref="A123:G124"/>
    <mergeCell ref="A125:G125"/>
    <mergeCell ref="A128:G129"/>
    <mergeCell ref="A148:G149"/>
    <mergeCell ref="A150:G150"/>
    <mergeCell ref="A153:G154"/>
    <mergeCell ref="A155:G155"/>
    <mergeCell ref="A133:G134"/>
    <mergeCell ref="A135:G135"/>
    <mergeCell ref="A138:G139"/>
    <mergeCell ref="A140:G140"/>
    <mergeCell ref="A143:G144"/>
    <mergeCell ref="A145:G145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47" max="16383" man="1"/>
    <brk id="92" max="16383" man="1"/>
    <brk id="13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activeCell="T52" sqref="T5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687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688</v>
      </c>
      <c r="D13" s="26" t="s">
        <v>204</v>
      </c>
      <c r="E13" s="27"/>
      <c r="F13" s="27"/>
      <c r="G13" s="28">
        <v>4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689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19" x14ac:dyDescent="0.25">
      <c r="A17" s="62" t="s">
        <v>27</v>
      </c>
      <c r="B17" s="63"/>
      <c r="C17" s="63"/>
      <c r="D17" s="63"/>
      <c r="E17" s="63"/>
      <c r="F17" s="63"/>
      <c r="G17" s="63"/>
      <c r="H17" s="33"/>
      <c r="I17" s="34"/>
    </row>
    <row r="18" spans="1:19" x14ac:dyDescent="0.25">
      <c r="B18" s="2">
        <v>2</v>
      </c>
      <c r="C18" s="3" t="s">
        <v>192</v>
      </c>
      <c r="D18" s="5" t="s">
        <v>38</v>
      </c>
      <c r="G18" s="6">
        <v>0.9</v>
      </c>
    </row>
    <row r="19" spans="1:1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19" x14ac:dyDescent="0.25">
      <c r="A20" s="60" t="s">
        <v>193</v>
      </c>
      <c r="B20" s="61"/>
      <c r="C20" s="61"/>
      <c r="D20" s="61"/>
      <c r="E20" s="61"/>
      <c r="F20" s="61"/>
      <c r="G20" s="61"/>
    </row>
    <row r="21" spans="1:19" x14ac:dyDescent="0.25">
      <c r="A21" s="61"/>
      <c r="B21" s="61"/>
      <c r="C21" s="61"/>
      <c r="D21" s="61"/>
      <c r="E21" s="61"/>
      <c r="F21" s="61"/>
      <c r="G21" s="61"/>
    </row>
    <row r="22" spans="1:19" x14ac:dyDescent="0.25">
      <c r="A22" s="62" t="s">
        <v>27</v>
      </c>
      <c r="B22" s="63"/>
      <c r="C22" s="63"/>
      <c r="D22" s="63"/>
      <c r="E22" s="63"/>
      <c r="F22" s="63"/>
      <c r="G22" s="63"/>
      <c r="H22" s="33"/>
      <c r="I22" s="34"/>
    </row>
    <row r="23" spans="1:19" x14ac:dyDescent="0.25">
      <c r="B23" s="2">
        <v>3</v>
      </c>
      <c r="C23" s="3" t="s">
        <v>690</v>
      </c>
      <c r="D23" s="5" t="s">
        <v>38</v>
      </c>
      <c r="G23" s="6">
        <v>0.9</v>
      </c>
    </row>
    <row r="24" spans="1:1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19" x14ac:dyDescent="0.25">
      <c r="A25" s="60" t="s">
        <v>691</v>
      </c>
      <c r="B25" s="61"/>
      <c r="C25" s="61"/>
      <c r="D25" s="61"/>
      <c r="E25" s="61"/>
      <c r="F25" s="61"/>
      <c r="G25" s="61"/>
    </row>
    <row r="26" spans="1:19" x14ac:dyDescent="0.25">
      <c r="A26" s="61"/>
      <c r="B26" s="61"/>
      <c r="C26" s="61"/>
      <c r="D26" s="61"/>
      <c r="E26" s="61"/>
      <c r="F26" s="61"/>
      <c r="G26" s="61"/>
    </row>
    <row r="27" spans="1:19" x14ac:dyDescent="0.25">
      <c r="A27" s="62" t="s">
        <v>27</v>
      </c>
      <c r="B27" s="63"/>
      <c r="C27" s="63"/>
      <c r="D27" s="63"/>
      <c r="E27" s="63"/>
      <c r="F27" s="63"/>
      <c r="G27" s="63"/>
      <c r="H27" s="33"/>
      <c r="I27" s="34"/>
    </row>
    <row r="28" spans="1:19" x14ac:dyDescent="0.25">
      <c r="B28" s="37" t="s">
        <v>97</v>
      </c>
      <c r="E28" s="4">
        <f>SUMIF(J13:J27,"1",I13:I27)</f>
        <v>0</v>
      </c>
      <c r="F28" s="4">
        <f>SUMIF(J13:J27,"2",I13:I27)</f>
        <v>0</v>
      </c>
      <c r="G28" s="4">
        <f>SUMIF(J13:J27,"3",I13:I27)</f>
        <v>0</v>
      </c>
      <c r="H28" s="4">
        <f>SUMIF(J13:J27,"4",I13:I27)</f>
        <v>0</v>
      </c>
      <c r="I28" s="4">
        <f>SUMIF(J13:J27,"5",I13:I27)</f>
        <v>0</v>
      </c>
      <c r="K28" s="4">
        <f>SUMIF(J13:J27,"3",K13:K27)</f>
        <v>0</v>
      </c>
      <c r="L28" s="4">
        <f>SUMIF(J13:J27,"3",L13:L27)</f>
        <v>0</v>
      </c>
      <c r="M28" s="4">
        <f>SUMIF(J13:J27,"3",M13:M27)</f>
        <v>0</v>
      </c>
      <c r="N28" s="4">
        <f>SUMIF(J13:J27,"4",N13:N27)</f>
        <v>0</v>
      </c>
      <c r="O28" s="4">
        <f>SUMIF(J13:J27,"4",O13:O27)</f>
        <v>0</v>
      </c>
      <c r="P28" s="4">
        <f>SUMIF(J13:J27,"4",P13:P27)</f>
        <v>0</v>
      </c>
      <c r="Q28" s="4">
        <f>SUMIF(J13:J27,"4",Q13:Q27)</f>
        <v>0</v>
      </c>
      <c r="R28" s="4">
        <f>SUMIF(J13:J27,"4",R13:R27)</f>
        <v>0</v>
      </c>
      <c r="S28" s="4">
        <f>SUMIF(J13:J27,"4",S13:S27)</f>
        <v>0</v>
      </c>
    </row>
    <row r="29" spans="1:19" hidden="1" x14ac:dyDescent="0.25">
      <c r="B29" s="37" t="s">
        <v>98</v>
      </c>
    </row>
    <row r="30" spans="1:19" hidden="1" x14ac:dyDescent="0.25">
      <c r="B30" s="37" t="s">
        <v>99</v>
      </c>
      <c r="G30" s="4">
        <f>$K$28*1</f>
        <v>0</v>
      </c>
    </row>
    <row r="31" spans="1:19" hidden="1" x14ac:dyDescent="0.25">
      <c r="B31" s="37" t="s">
        <v>100</v>
      </c>
      <c r="G31" s="4">
        <f>$L$28*1</f>
        <v>0</v>
      </c>
    </row>
    <row r="32" spans="1:19" hidden="1" x14ac:dyDescent="0.25">
      <c r="B32" s="37" t="s">
        <v>101</v>
      </c>
      <c r="G32" s="4">
        <f>G28-G30-G31</f>
        <v>0</v>
      </c>
    </row>
    <row r="33" spans="2:9" hidden="1" x14ac:dyDescent="0.25">
      <c r="B33" s="37" t="s">
        <v>102</v>
      </c>
      <c r="E33" s="4">
        <f>IF("G"="Nu",0*1,0)</f>
        <v>0</v>
      </c>
      <c r="I33" s="4">
        <f>E33</f>
        <v>0</v>
      </c>
    </row>
    <row r="34" spans="2:9" hidden="1" x14ac:dyDescent="0.25">
      <c r="B34" s="37" t="s">
        <v>103</v>
      </c>
      <c r="D34" s="38" t="str">
        <f>CONCATENATE(TEXT(0,REPLACE("#.####",2,1,"."))," x")</f>
        <v>. x</v>
      </c>
      <c r="E34" s="4">
        <f>IF("G"="Nu",0*1,0)</f>
        <v>0</v>
      </c>
      <c r="I34" s="4">
        <f>E34*0</f>
        <v>0</v>
      </c>
    </row>
    <row r="35" spans="2:9" x14ac:dyDescent="0.25">
      <c r="B35" s="37" t="s">
        <v>104</v>
      </c>
      <c r="E35" s="4">
        <f>0</f>
        <v>0</v>
      </c>
      <c r="F35" s="4">
        <f>0</f>
        <v>0</v>
      </c>
      <c r="G35" s="4">
        <f>0</f>
        <v>0</v>
      </c>
      <c r="H35" s="4">
        <f>IF(H28=0,1,H46/H28)</f>
        <v>1</v>
      </c>
    </row>
    <row r="36" spans="2:9" x14ac:dyDescent="0.25">
      <c r="B36" s="39" t="s">
        <v>105</v>
      </c>
      <c r="C36" s="40"/>
      <c r="D36" s="41"/>
      <c r="E36" s="42"/>
      <c r="F36" s="42"/>
      <c r="G36" s="43"/>
      <c r="H36" s="32"/>
      <c r="I36" s="44"/>
    </row>
    <row r="37" spans="2:9" hidden="1" x14ac:dyDescent="0.25">
      <c r="B37" s="45" t="str">
        <f>CONCATENATE("  ","Impozit manopera        ")</f>
        <v xml:space="preserve">  Impozit manopera        </v>
      </c>
      <c r="D37" s="38">
        <f>0</f>
        <v>0</v>
      </c>
      <c r="F37" s="4">
        <f>F28*F35*D37</f>
        <v>0</v>
      </c>
      <c r="I37" s="46">
        <f t="shared" ref="I37:I44" si="0">F37</f>
        <v>0</v>
      </c>
    </row>
    <row r="38" spans="2:9" x14ac:dyDescent="0.25">
      <c r="B38" s="45" t="str">
        <f>CONCATENATE("  ","C.A.S.                  ")</f>
        <v xml:space="preserve">  C.A.S.                  </v>
      </c>
      <c r="D38" s="38">
        <f>0</f>
        <v>0</v>
      </c>
      <c r="F38" s="4">
        <f>(F28*F35+F37)*D38</f>
        <v>0</v>
      </c>
      <c r="I38" s="4">
        <f t="shared" si="0"/>
        <v>0</v>
      </c>
    </row>
    <row r="39" spans="2:9" x14ac:dyDescent="0.25">
      <c r="B39" s="45" t="str">
        <f>CONCATENATE("  ","C.A.S.S.                ")</f>
        <v xml:space="preserve">  C.A.S.S.                </v>
      </c>
      <c r="D39" s="38">
        <f>0</f>
        <v>0</v>
      </c>
      <c r="F39" s="4">
        <f>(F28*F35+F37)*D39</f>
        <v>0</v>
      </c>
      <c r="I39" s="4">
        <f t="shared" si="0"/>
        <v>0</v>
      </c>
    </row>
    <row r="40" spans="2:9" x14ac:dyDescent="0.25">
      <c r="B40" s="45" t="str">
        <f>CONCATENATE("  ","Aj.somaj                ")</f>
        <v xml:space="preserve">  Aj.somaj                </v>
      </c>
      <c r="D40" s="38">
        <f>0</f>
        <v>0</v>
      </c>
      <c r="F40" s="4">
        <f>(F28*F35+F37)*D40</f>
        <v>0</v>
      </c>
      <c r="I40" s="4">
        <f t="shared" si="0"/>
        <v>0</v>
      </c>
    </row>
    <row r="41" spans="2:9" x14ac:dyDescent="0.25">
      <c r="B41" s="45" t="str">
        <f>CONCATENATE("  ","Acc. munca, boli profes.")</f>
        <v xml:space="preserve">  Acc. munca, boli profes.</v>
      </c>
      <c r="D41" s="38">
        <f>0</f>
        <v>0</v>
      </c>
      <c r="F41" s="4">
        <f>(F28*F35+F37)*D41</f>
        <v>0</v>
      </c>
      <c r="I41" s="4">
        <f t="shared" si="0"/>
        <v>0</v>
      </c>
    </row>
    <row r="42" spans="2:9" x14ac:dyDescent="0.25">
      <c r="B42" s="45" t="str">
        <f>CONCATENATE("  ","Contr.Concedii Medicale ")</f>
        <v xml:space="preserve">  Contr.Concedii Medicale </v>
      </c>
      <c r="D42" s="38">
        <f>0</f>
        <v>0</v>
      </c>
      <c r="F42" s="4">
        <f>(F28*F35+F37)*D42</f>
        <v>0</v>
      </c>
      <c r="I42" s="4">
        <f t="shared" si="0"/>
        <v>0</v>
      </c>
    </row>
    <row r="43" spans="2:9" x14ac:dyDescent="0.25">
      <c r="B43" s="45" t="str">
        <f>CONCATENATE("  ","Comision ITM            ")</f>
        <v xml:space="preserve">  Comision ITM            </v>
      </c>
      <c r="D43" s="38">
        <f>0</f>
        <v>0</v>
      </c>
      <c r="F43" s="4">
        <f>(F28*F35+F37)*D43</f>
        <v>0</v>
      </c>
      <c r="I43" s="4">
        <f t="shared" si="0"/>
        <v>0</v>
      </c>
    </row>
    <row r="44" spans="2:9" x14ac:dyDescent="0.25">
      <c r="B44" s="45" t="str">
        <f>CONCATENATE("  ","Fond garantare salarii  ")</f>
        <v xml:space="preserve">  Fond garantare salarii  </v>
      </c>
      <c r="D44" s="38">
        <f>0</f>
        <v>0</v>
      </c>
      <c r="F44" s="4">
        <f>(F28*F35+F37)*D44</f>
        <v>0</v>
      </c>
      <c r="I44" s="4">
        <f t="shared" si="0"/>
        <v>0</v>
      </c>
    </row>
    <row r="45" spans="2:9" hidden="1" x14ac:dyDescent="0.25">
      <c r="B45" s="45" t="str">
        <f>CONCATENATE("  ","Chelt.tr.aprov.,depozit.")</f>
        <v xml:space="preserve">  Chelt.tr.aprov.,depozit.</v>
      </c>
      <c r="D45" s="38">
        <f>0</f>
        <v>0</v>
      </c>
      <c r="E45" s="4">
        <f>(E28+I33+I34)*E35*D45</f>
        <v>0</v>
      </c>
      <c r="I45" s="4">
        <f>E45</f>
        <v>0</v>
      </c>
    </row>
    <row r="46" spans="2:9" x14ac:dyDescent="0.25">
      <c r="B46" s="39" t="s">
        <v>106</v>
      </c>
      <c r="C46" s="40"/>
      <c r="D46" s="41"/>
      <c r="E46" s="44">
        <f>(E28+I33+I34)*E35+E45</f>
        <v>0</v>
      </c>
      <c r="F46" s="44">
        <f>F28*F35+F37+F38+F39+F40+F41+F42+F43+F44</f>
        <v>0</v>
      </c>
      <c r="G46" s="44">
        <f>G28*G35</f>
        <v>0</v>
      </c>
      <c r="H46" s="44">
        <f>($N$28*0+$O$28*0+$P$28*0)*1</f>
        <v>0</v>
      </c>
      <c r="I46" s="44">
        <f>SUM(E46:H46)</f>
        <v>0</v>
      </c>
    </row>
    <row r="47" spans="2:9" x14ac:dyDescent="0.25">
      <c r="B47" s="39" t="s">
        <v>107</v>
      </c>
      <c r="C47" s="40"/>
      <c r="D47" s="47">
        <f>0</f>
        <v>0</v>
      </c>
      <c r="E47" s="42" t="s">
        <v>108</v>
      </c>
      <c r="F47" s="42"/>
      <c r="G47" s="43"/>
      <c r="H47" s="32"/>
      <c r="I47" s="44">
        <f>I46*D47</f>
        <v>0</v>
      </c>
    </row>
    <row r="48" spans="2:9" x14ac:dyDescent="0.25">
      <c r="B48" s="39" t="s">
        <v>109</v>
      </c>
      <c r="C48" s="40"/>
      <c r="D48" s="47">
        <f>0</f>
        <v>0</v>
      </c>
      <c r="E48" s="42" t="s">
        <v>110</v>
      </c>
      <c r="F48" s="42"/>
      <c r="G48" s="43"/>
      <c r="H48" s="32"/>
      <c r="I48" s="44">
        <f>(I46+I47)*D48</f>
        <v>0</v>
      </c>
    </row>
    <row r="49" spans="1:9" hidden="1" x14ac:dyDescent="0.25">
      <c r="B49" s="37" t="s">
        <v>102</v>
      </c>
      <c r="D49" s="42" t="str">
        <f>CONCATENATE(TEXT(0,REPLACE("#.####",2,1,"."))," x")</f>
        <v>. x</v>
      </c>
      <c r="E49" s="4">
        <f>IF("G"="Nu",0*1,0)</f>
        <v>0</v>
      </c>
      <c r="I49" s="4">
        <f>E49*0</f>
        <v>0</v>
      </c>
    </row>
    <row r="50" spans="1:9" hidden="1" x14ac:dyDescent="0.25">
      <c r="B50" s="37" t="s">
        <v>103</v>
      </c>
      <c r="D50" s="38" t="str">
        <f>CONCATENATE(TEXT(0,REPLACE("#.####",2,1,"."))," x ",TEXT(0,REPLACE("#.####",2,1,"."))," x")</f>
        <v>. x . x</v>
      </c>
      <c r="E50" s="4">
        <f>IF("G"="Nu",0*1,0)</f>
        <v>0</v>
      </c>
      <c r="I50" s="4">
        <f>E50*0*0</f>
        <v>0</v>
      </c>
    </row>
    <row r="51" spans="1:9" x14ac:dyDescent="0.25">
      <c r="B51" s="39" t="s">
        <v>111</v>
      </c>
      <c r="C51" s="40"/>
      <c r="D51" s="49" t="s">
        <v>112</v>
      </c>
      <c r="E51" s="42"/>
      <c r="F51" s="42"/>
      <c r="G51" s="43"/>
      <c r="H51" s="32"/>
      <c r="I51" s="44">
        <f>I46+I47+I48+I49+I50</f>
        <v>0</v>
      </c>
    </row>
    <row r="52" spans="1:9" x14ac:dyDescent="0.25">
      <c r="B52" s="48"/>
      <c r="C52" s="40"/>
      <c r="D52" s="41"/>
      <c r="E52" s="42"/>
      <c r="F52" s="42"/>
      <c r="G52" s="43"/>
      <c r="H52" s="32"/>
      <c r="I52" s="44"/>
    </row>
    <row r="54" spans="1:9" x14ac:dyDescent="0.25">
      <c r="A54" s="59" t="s">
        <v>692</v>
      </c>
    </row>
    <row r="55" spans="1:9" x14ac:dyDescent="0.25">
      <c r="A55" s="59" t="s">
        <v>693</v>
      </c>
    </row>
  </sheetData>
  <mergeCells count="11">
    <mergeCell ref="A15:G16"/>
    <mergeCell ref="A1:D1"/>
    <mergeCell ref="A2:I2"/>
    <mergeCell ref="A4:I4"/>
    <mergeCell ref="A5:I5"/>
    <mergeCell ref="A6:H6"/>
    <mergeCell ref="A17:G17"/>
    <mergeCell ref="A20:G21"/>
    <mergeCell ref="A22:G22"/>
    <mergeCell ref="A25:G26"/>
    <mergeCell ref="A27:G27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G14" sqref="G14"/>
    </sheetView>
  </sheetViews>
  <sheetFormatPr defaultRowHeight="15" x14ac:dyDescent="0.25"/>
  <cols>
    <col min="1" max="1" width="6.7109375" style="74" customWidth="1"/>
    <col min="2" max="2" width="20.7109375" style="73" customWidth="1"/>
    <col min="3" max="3" width="8.7109375" style="72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71" customWidth="1"/>
    <col min="8" max="15" width="0" hidden="1" customWidth="1"/>
  </cols>
  <sheetData>
    <row r="1" spans="1:9" ht="24.75" customHeight="1" x14ac:dyDescent="0.25">
      <c r="A1" s="68" t="s">
        <v>708</v>
      </c>
      <c r="B1" s="89"/>
      <c r="C1" s="89"/>
    </row>
    <row r="2" spans="1:9" x14ac:dyDescent="0.25">
      <c r="A2" s="69" t="s">
        <v>1</v>
      </c>
      <c r="B2" s="89"/>
      <c r="C2" s="89"/>
      <c r="D2" s="89"/>
      <c r="E2" s="89"/>
      <c r="F2" s="89"/>
      <c r="G2" s="89"/>
    </row>
    <row r="3" spans="1:9" x14ac:dyDescent="0.25">
      <c r="A3" s="8" t="s">
        <v>2</v>
      </c>
    </row>
    <row r="4" spans="1:9" ht="65.25" customHeight="1" x14ac:dyDescent="0.25">
      <c r="A4" s="70" t="s">
        <v>707</v>
      </c>
      <c r="B4" s="89"/>
      <c r="C4" s="89"/>
      <c r="D4" s="89"/>
      <c r="E4" s="89"/>
      <c r="F4" s="89"/>
      <c r="G4" s="89"/>
    </row>
    <row r="5" spans="1:9" x14ac:dyDescent="0.25">
      <c r="A5" s="69" t="s">
        <v>4</v>
      </c>
      <c r="B5" s="89"/>
      <c r="C5" s="89"/>
      <c r="D5" s="89"/>
      <c r="E5" s="89"/>
      <c r="F5" s="89"/>
      <c r="G5" s="89"/>
    </row>
    <row r="6" spans="1:9" ht="15.75" thickBot="1" x14ac:dyDescent="0.3">
      <c r="A6" s="69" t="s">
        <v>687</v>
      </c>
      <c r="B6" s="89"/>
      <c r="C6" s="89"/>
      <c r="D6" s="89"/>
      <c r="E6" s="89"/>
      <c r="F6" s="89"/>
      <c r="G6" s="71" t="s">
        <v>5</v>
      </c>
    </row>
    <row r="7" spans="1:9" x14ac:dyDescent="0.25">
      <c r="A7" s="88" t="s">
        <v>7</v>
      </c>
      <c r="B7" s="87" t="s">
        <v>706</v>
      </c>
      <c r="C7" s="86" t="s">
        <v>9</v>
      </c>
      <c r="D7" s="21" t="s">
        <v>10</v>
      </c>
      <c r="E7" s="22" t="s">
        <v>11</v>
      </c>
      <c r="F7" s="23" t="s">
        <v>705</v>
      </c>
      <c r="G7" s="85" t="s">
        <v>704</v>
      </c>
    </row>
    <row r="8" spans="1:9" x14ac:dyDescent="0.25">
      <c r="A8" s="84" t="s">
        <v>13</v>
      </c>
      <c r="B8" s="83" t="s">
        <v>703</v>
      </c>
      <c r="C8" s="82"/>
      <c r="D8" s="13"/>
      <c r="E8" s="14"/>
      <c r="F8" s="15" t="s">
        <v>702</v>
      </c>
      <c r="G8" s="81" t="s">
        <v>701</v>
      </c>
    </row>
    <row r="9" spans="1:9" ht="15.75" thickBot="1" x14ac:dyDescent="0.3">
      <c r="A9" s="84"/>
      <c r="B9" s="83" t="s">
        <v>700</v>
      </c>
      <c r="C9" s="82"/>
      <c r="D9" s="13"/>
      <c r="E9" s="14"/>
      <c r="F9" s="15"/>
      <c r="G9" s="81"/>
    </row>
    <row r="10" spans="1:9" x14ac:dyDescent="0.25">
      <c r="A10" s="80"/>
      <c r="B10" s="79" t="s">
        <v>712</v>
      </c>
      <c r="C10" s="78"/>
      <c r="D10" s="28"/>
      <c r="E10" s="29"/>
      <c r="F10" s="30"/>
      <c r="G10" s="76"/>
    </row>
    <row r="11" spans="1:9" x14ac:dyDescent="0.25">
      <c r="B11" s="73" t="s">
        <v>711</v>
      </c>
      <c r="C11" s="72" t="s">
        <v>204</v>
      </c>
      <c r="D11" s="6">
        <v>4</v>
      </c>
      <c r="G11" s="71" t="s">
        <v>710</v>
      </c>
    </row>
    <row r="12" spans="1:9" ht="15.75" thickBot="1" x14ac:dyDescent="0.3">
      <c r="B12" s="73" t="s">
        <v>709</v>
      </c>
    </row>
    <row r="13" spans="1:9" x14ac:dyDescent="0.25">
      <c r="A13" s="80"/>
      <c r="B13" s="79"/>
      <c r="C13" s="78"/>
      <c r="D13" s="28"/>
      <c r="E13" s="77" t="s">
        <v>695</v>
      </c>
      <c r="F13" s="30"/>
      <c r="G13" s="76"/>
    </row>
    <row r="14" spans="1:9" x14ac:dyDescent="0.25">
      <c r="E14" s="7" t="s">
        <v>694</v>
      </c>
      <c r="I14">
        <v>1</v>
      </c>
    </row>
    <row r="16" spans="1:9" x14ac:dyDescent="0.25">
      <c r="A16" s="75" t="s">
        <v>692</v>
      </c>
    </row>
    <row r="17" spans="1:1" x14ac:dyDescent="0.25">
      <c r="A17" s="75" t="s">
        <v>693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9"/>
  <sheetViews>
    <sheetView topLeftCell="A183" workbookViewId="0">
      <selection activeCell="T216" sqref="T216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114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115</v>
      </c>
      <c r="D13" s="26" t="s">
        <v>29</v>
      </c>
      <c r="E13" s="27"/>
      <c r="F13" s="27"/>
      <c r="G13" s="28">
        <v>770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116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4" t="s">
        <v>27</v>
      </c>
      <c r="B17" s="65"/>
      <c r="C17" s="65"/>
      <c r="D17" s="65"/>
      <c r="E17" s="65"/>
      <c r="F17" s="65"/>
      <c r="G17" s="65"/>
      <c r="H17" s="35"/>
      <c r="I17" s="36"/>
    </row>
    <row r="18" spans="1:9" x14ac:dyDescent="0.25">
      <c r="A18" s="51" t="s">
        <v>117</v>
      </c>
      <c r="B18" s="52"/>
      <c r="C18" s="53"/>
      <c r="D18" s="54"/>
      <c r="E18" s="55"/>
      <c r="F18" s="55"/>
      <c r="G18" s="56"/>
      <c r="H18" s="57"/>
      <c r="I18" s="58"/>
    </row>
    <row r="19" spans="1:9" x14ac:dyDescent="0.25">
      <c r="B19" s="2">
        <v>2</v>
      </c>
      <c r="C19" s="3" t="s">
        <v>118</v>
      </c>
      <c r="D19" s="5" t="s">
        <v>29</v>
      </c>
      <c r="G19" s="6">
        <v>335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60" t="s">
        <v>119</v>
      </c>
      <c r="B21" s="61"/>
      <c r="C21" s="61"/>
      <c r="D21" s="61"/>
      <c r="E21" s="61"/>
      <c r="F21" s="61"/>
      <c r="G21" s="61"/>
    </row>
    <row r="22" spans="1:9" x14ac:dyDescent="0.25">
      <c r="A22" s="61"/>
      <c r="B22" s="61"/>
      <c r="C22" s="61"/>
      <c r="D22" s="61"/>
      <c r="E22" s="61"/>
      <c r="F22" s="61"/>
      <c r="G22" s="61"/>
    </row>
    <row r="23" spans="1:9" x14ac:dyDescent="0.25">
      <c r="A23" s="62" t="s">
        <v>27</v>
      </c>
      <c r="B23" s="63"/>
      <c r="C23" s="63"/>
      <c r="D23" s="63"/>
      <c r="E23" s="63"/>
      <c r="F23" s="63"/>
      <c r="G23" s="63"/>
      <c r="H23" s="33"/>
      <c r="I23" s="34"/>
    </row>
    <row r="24" spans="1:9" x14ac:dyDescent="0.25">
      <c r="B24" s="2">
        <v>3</v>
      </c>
      <c r="C24" s="3" t="s">
        <v>120</v>
      </c>
      <c r="D24" s="5" t="s">
        <v>29</v>
      </c>
      <c r="G24" s="6">
        <v>770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60" t="s">
        <v>121</v>
      </c>
      <c r="B26" s="61"/>
      <c r="C26" s="61"/>
      <c r="D26" s="61"/>
      <c r="E26" s="61"/>
      <c r="F26" s="61"/>
      <c r="G26" s="61"/>
    </row>
    <row r="27" spans="1:9" x14ac:dyDescent="0.25">
      <c r="A27" s="61"/>
      <c r="B27" s="61"/>
      <c r="C27" s="61"/>
      <c r="D27" s="61"/>
      <c r="E27" s="61"/>
      <c r="F27" s="61"/>
      <c r="G27" s="61"/>
    </row>
    <row r="28" spans="1:9" x14ac:dyDescent="0.25">
      <c r="A28" s="62" t="s">
        <v>27</v>
      </c>
      <c r="B28" s="63"/>
      <c r="C28" s="63"/>
      <c r="D28" s="63"/>
      <c r="E28" s="63"/>
      <c r="F28" s="63"/>
      <c r="G28" s="63"/>
      <c r="H28" s="33"/>
      <c r="I28" s="34"/>
    </row>
    <row r="29" spans="1:9" x14ac:dyDescent="0.25">
      <c r="B29" s="2">
        <v>4</v>
      </c>
      <c r="C29" s="3" t="s">
        <v>122</v>
      </c>
      <c r="D29" s="5" t="s">
        <v>29</v>
      </c>
      <c r="G29" s="6">
        <v>335</v>
      </c>
    </row>
    <row r="30" spans="1:9" x14ac:dyDescent="0.25">
      <c r="D30" s="31" t="str">
        <f>SUBSTITUTE("Sp.mat: 0.00%",".",IF(VALUE("1.2")=1.2,".",","),2)</f>
        <v>Sp.mat: 0.00%</v>
      </c>
      <c r="F30" s="31" t="str">
        <f>SUBSTITUTE("Sp.man: 0.00%",".",IF(VALUE("1.2")=1.2,".",","),2)</f>
        <v>Sp.man: 0.00%</v>
      </c>
      <c r="G30" s="31" t="str">
        <f>SUBSTITUTE("Sp.uti: 0.00%",".",IF(VALUE("1.2")=1.2,".",","),2)</f>
        <v>Sp.uti: 0.00%</v>
      </c>
    </row>
    <row r="31" spans="1:9" x14ac:dyDescent="0.25">
      <c r="A31" s="60" t="s">
        <v>123</v>
      </c>
      <c r="B31" s="61"/>
      <c r="C31" s="61"/>
      <c r="D31" s="61"/>
      <c r="E31" s="61"/>
      <c r="F31" s="61"/>
      <c r="G31" s="61"/>
    </row>
    <row r="32" spans="1:9" x14ac:dyDescent="0.25">
      <c r="A32" s="61"/>
      <c r="B32" s="61"/>
      <c r="C32" s="61"/>
      <c r="D32" s="61"/>
      <c r="E32" s="61"/>
      <c r="F32" s="61"/>
      <c r="G32" s="61"/>
    </row>
    <row r="33" spans="1:9" x14ac:dyDescent="0.25">
      <c r="A33" s="64" t="s">
        <v>27</v>
      </c>
      <c r="B33" s="65"/>
      <c r="C33" s="65"/>
      <c r="D33" s="65"/>
      <c r="E33" s="65"/>
      <c r="F33" s="65"/>
      <c r="G33" s="65"/>
      <c r="H33" s="35"/>
      <c r="I33" s="36"/>
    </row>
    <row r="34" spans="1:9" x14ac:dyDescent="0.25">
      <c r="A34" s="67" t="s">
        <v>124</v>
      </c>
      <c r="B34" s="67"/>
      <c r="C34" s="67"/>
      <c r="D34" s="67"/>
      <c r="E34" s="67"/>
      <c r="F34" s="67"/>
      <c r="G34" s="67"/>
      <c r="H34" s="67"/>
      <c r="I34" s="67"/>
    </row>
    <row r="35" spans="1:9" x14ac:dyDescent="0.25">
      <c r="B35" s="2">
        <v>5</v>
      </c>
      <c r="C35" s="3" t="s">
        <v>125</v>
      </c>
      <c r="D35" s="5" t="s">
        <v>29</v>
      </c>
      <c r="G35" s="6">
        <v>700</v>
      </c>
    </row>
    <row r="36" spans="1:9" x14ac:dyDescent="0.25">
      <c r="D36" s="31" t="str">
        <f>SUBSTITUTE("Sp.mat: 0.00%",".",IF(VALUE("1.2")=1.2,".",","),2)</f>
        <v>Sp.mat: 0.00%</v>
      </c>
      <c r="F36" s="31" t="str">
        <f>SUBSTITUTE("Sp.man: 0.00%",".",IF(VALUE("1.2")=1.2,".",","),2)</f>
        <v>Sp.man: 0.00%</v>
      </c>
      <c r="G36" s="31" t="str">
        <f>SUBSTITUTE("Sp.uti: 0.00%",".",IF(VALUE("1.2")=1.2,".",","),2)</f>
        <v>Sp.uti: 0.00%</v>
      </c>
    </row>
    <row r="37" spans="1:9" x14ac:dyDescent="0.25">
      <c r="A37" s="60" t="s">
        <v>126</v>
      </c>
      <c r="B37" s="61"/>
      <c r="C37" s="61"/>
      <c r="D37" s="61"/>
      <c r="E37" s="61"/>
      <c r="F37" s="61"/>
      <c r="G37" s="61"/>
    </row>
    <row r="38" spans="1:9" x14ac:dyDescent="0.25">
      <c r="A38" s="61"/>
      <c r="B38" s="61"/>
      <c r="C38" s="61"/>
      <c r="D38" s="61"/>
      <c r="E38" s="61"/>
      <c r="F38" s="61"/>
      <c r="G38" s="61"/>
    </row>
    <row r="39" spans="1:9" x14ac:dyDescent="0.25">
      <c r="A39" s="64" t="s">
        <v>127</v>
      </c>
      <c r="B39" s="65"/>
      <c r="C39" s="65"/>
      <c r="D39" s="65"/>
      <c r="E39" s="65"/>
      <c r="F39" s="65"/>
      <c r="G39" s="65"/>
      <c r="H39" s="35"/>
      <c r="I39" s="36"/>
    </row>
    <row r="40" spans="1:9" x14ac:dyDescent="0.25">
      <c r="A40" s="67" t="s">
        <v>128</v>
      </c>
      <c r="B40" s="67"/>
      <c r="C40" s="67"/>
      <c r="D40" s="67"/>
      <c r="E40" s="67"/>
      <c r="F40" s="67"/>
      <c r="G40" s="67"/>
      <c r="H40" s="67"/>
      <c r="I40" s="67"/>
    </row>
    <row r="41" spans="1:9" x14ac:dyDescent="0.25">
      <c r="B41" s="2">
        <v>6</v>
      </c>
      <c r="C41" s="3" t="s">
        <v>129</v>
      </c>
      <c r="D41" s="5" t="s">
        <v>75</v>
      </c>
      <c r="G41" s="6">
        <v>28</v>
      </c>
    </row>
    <row r="42" spans="1:9" x14ac:dyDescent="0.25">
      <c r="D42" s="31" t="str">
        <f>SUBSTITUTE("Sp.mat: 0.00%",".",IF(VALUE("1.2")=1.2,".",","),2)</f>
        <v>Sp.mat: 0.00%</v>
      </c>
      <c r="F42" s="31" t="str">
        <f>SUBSTITUTE("Sp.man: 0.00%",".",IF(VALUE("1.2")=1.2,".",","),2)</f>
        <v>Sp.man: 0.00%</v>
      </c>
      <c r="G42" s="31" t="str">
        <f>SUBSTITUTE("Sp.uti: 0.00%",".",IF(VALUE("1.2")=1.2,".",","),2)</f>
        <v>Sp.uti: 0.00%</v>
      </c>
    </row>
    <row r="43" spans="1:9" x14ac:dyDescent="0.25">
      <c r="A43" s="60" t="s">
        <v>130</v>
      </c>
      <c r="B43" s="61"/>
      <c r="C43" s="61"/>
      <c r="D43" s="61"/>
      <c r="E43" s="61"/>
      <c r="F43" s="61"/>
      <c r="G43" s="61"/>
    </row>
    <row r="44" spans="1:9" x14ac:dyDescent="0.25">
      <c r="A44" s="61"/>
      <c r="B44" s="61"/>
      <c r="C44" s="61"/>
      <c r="D44" s="61"/>
      <c r="E44" s="61"/>
      <c r="F44" s="61"/>
      <c r="G44" s="61"/>
    </row>
    <row r="45" spans="1:9" x14ac:dyDescent="0.25">
      <c r="A45" s="64" t="s">
        <v>27</v>
      </c>
      <c r="B45" s="65"/>
      <c r="C45" s="65"/>
      <c r="D45" s="65"/>
      <c r="E45" s="65"/>
      <c r="F45" s="65"/>
      <c r="G45" s="65"/>
      <c r="H45" s="35"/>
      <c r="I45" s="36"/>
    </row>
    <row r="46" spans="1:9" x14ac:dyDescent="0.25">
      <c r="A46" s="66" t="s">
        <v>131</v>
      </c>
      <c r="B46" s="66"/>
      <c r="C46" s="66"/>
      <c r="D46" s="66"/>
      <c r="E46" s="66"/>
      <c r="F46" s="66"/>
      <c r="G46" s="66"/>
      <c r="H46" s="66"/>
      <c r="I46" s="66"/>
    </row>
    <row r="47" spans="1:9" x14ac:dyDescent="0.25">
      <c r="A47" s="61" t="s">
        <v>78</v>
      </c>
      <c r="B47" s="61"/>
      <c r="C47" s="61"/>
      <c r="D47" s="61"/>
      <c r="E47" s="61"/>
      <c r="F47" s="61"/>
      <c r="G47" s="61"/>
      <c r="H47" s="61"/>
      <c r="I47" s="61"/>
    </row>
    <row r="48" spans="1:9" x14ac:dyDescent="0.25">
      <c r="A48" s="63" t="s">
        <v>79</v>
      </c>
      <c r="B48" s="63"/>
      <c r="C48" s="63"/>
      <c r="D48" s="63"/>
      <c r="E48" s="63"/>
      <c r="F48" s="63"/>
      <c r="G48" s="63"/>
      <c r="H48" s="63"/>
      <c r="I48" s="63"/>
    </row>
    <row r="49" spans="1:9" x14ac:dyDescent="0.25">
      <c r="B49" s="2">
        <v>7</v>
      </c>
      <c r="C49" s="3" t="s">
        <v>132</v>
      </c>
      <c r="D49" s="5" t="s">
        <v>29</v>
      </c>
      <c r="G49" s="6">
        <v>143</v>
      </c>
    </row>
    <row r="50" spans="1:9" x14ac:dyDescent="0.25">
      <c r="D50" s="31" t="str">
        <f>SUBSTITUTE("Sp.mat: 0.00%",".",IF(VALUE("1.2")=1.2,".",","),2)</f>
        <v>Sp.mat: 0.00%</v>
      </c>
      <c r="F50" s="31" t="str">
        <f>SUBSTITUTE("Sp.man: 0.00%",".",IF(VALUE("1.2")=1.2,".",","),2)</f>
        <v>Sp.man: 0.00%</v>
      </c>
      <c r="G50" s="31" t="str">
        <f>SUBSTITUTE("Sp.uti: 0.00%",".",IF(VALUE("1.2")=1.2,".",","),2)</f>
        <v>Sp.uti: 0.00%</v>
      </c>
    </row>
    <row r="51" spans="1:9" x14ac:dyDescent="0.25">
      <c r="A51" s="60" t="s">
        <v>133</v>
      </c>
      <c r="B51" s="61"/>
      <c r="C51" s="61"/>
      <c r="D51" s="61"/>
      <c r="E51" s="61"/>
      <c r="F51" s="61"/>
      <c r="G51" s="61"/>
    </row>
    <row r="52" spans="1:9" x14ac:dyDescent="0.25">
      <c r="A52" s="61"/>
      <c r="B52" s="61"/>
      <c r="C52" s="61"/>
      <c r="D52" s="61"/>
      <c r="E52" s="61"/>
      <c r="F52" s="61"/>
      <c r="G52" s="61"/>
    </row>
    <row r="53" spans="1:9" x14ac:dyDescent="0.25">
      <c r="A53" s="62" t="s">
        <v>27</v>
      </c>
      <c r="B53" s="63"/>
      <c r="C53" s="63"/>
      <c r="D53" s="63"/>
      <c r="E53" s="63"/>
      <c r="F53" s="63"/>
      <c r="G53" s="63"/>
      <c r="H53" s="33"/>
      <c r="I53" s="34"/>
    </row>
    <row r="54" spans="1:9" x14ac:dyDescent="0.25">
      <c r="B54" s="2">
        <v>8</v>
      </c>
      <c r="C54" s="3" t="s">
        <v>134</v>
      </c>
      <c r="D54" s="5" t="s">
        <v>85</v>
      </c>
      <c r="G54" s="6">
        <v>70</v>
      </c>
    </row>
    <row r="55" spans="1:9" x14ac:dyDescent="0.25">
      <c r="D55" s="31" t="str">
        <f>SUBSTITUTE("Sp.mat: 0.00%",".",IF(VALUE("1.2")=1.2,".",","),2)</f>
        <v>Sp.mat: 0.00%</v>
      </c>
      <c r="F55" s="31" t="str">
        <f>SUBSTITUTE("Sp.man: 0.00%",".",IF(VALUE("1.2")=1.2,".",","),2)</f>
        <v>Sp.man: 0.00%</v>
      </c>
      <c r="G55" s="31" t="str">
        <f>SUBSTITUTE("Sp.uti: 0.00%",".",IF(VALUE("1.2")=1.2,".",","),2)</f>
        <v>Sp.uti: 0.00%</v>
      </c>
    </row>
    <row r="56" spans="1:9" x14ac:dyDescent="0.25">
      <c r="A56" s="60" t="s">
        <v>135</v>
      </c>
      <c r="B56" s="61"/>
      <c r="C56" s="61"/>
      <c r="D56" s="61"/>
      <c r="E56" s="61"/>
      <c r="F56" s="61"/>
      <c r="G56" s="61"/>
    </row>
    <row r="57" spans="1:9" x14ac:dyDescent="0.25">
      <c r="A57" s="61"/>
      <c r="B57" s="61"/>
      <c r="C57" s="61"/>
      <c r="D57" s="61"/>
      <c r="E57" s="61"/>
      <c r="F57" s="61"/>
      <c r="G57" s="61"/>
    </row>
    <row r="58" spans="1:9" x14ac:dyDescent="0.25">
      <c r="A58" s="64" t="s">
        <v>136</v>
      </c>
      <c r="B58" s="65"/>
      <c r="C58" s="65"/>
      <c r="D58" s="65"/>
      <c r="E58" s="65"/>
      <c r="F58" s="65"/>
      <c r="G58" s="65"/>
      <c r="H58" s="35"/>
      <c r="I58" s="36"/>
    </row>
    <row r="59" spans="1:9" x14ac:dyDescent="0.25">
      <c r="A59" s="67" t="s">
        <v>137</v>
      </c>
      <c r="B59" s="67"/>
      <c r="C59" s="67"/>
      <c r="D59" s="67"/>
      <c r="E59" s="67"/>
      <c r="F59" s="67"/>
      <c r="G59" s="67"/>
      <c r="H59" s="67"/>
      <c r="I59" s="67"/>
    </row>
    <row r="60" spans="1:9" x14ac:dyDescent="0.25">
      <c r="B60" s="2">
        <v>9</v>
      </c>
      <c r="C60" s="3" t="s">
        <v>138</v>
      </c>
      <c r="D60" s="5" t="s">
        <v>29</v>
      </c>
      <c r="G60" s="6">
        <v>143</v>
      </c>
    </row>
    <row r="61" spans="1:9" x14ac:dyDescent="0.25">
      <c r="D61" s="31" t="str">
        <f>SUBSTITUTE("Sp.mat: 0.00%",".",IF(VALUE("1.2")=1.2,".",","),2)</f>
        <v>Sp.mat: 0.00%</v>
      </c>
      <c r="F61" s="31" t="str">
        <f>SUBSTITUTE("Sp.man: 0.00%",".",IF(VALUE("1.2")=1.2,".",","),2)</f>
        <v>Sp.man: 0.00%</v>
      </c>
      <c r="G61" s="31" t="str">
        <f>SUBSTITUTE("Sp.uti: 0.00%",".",IF(VALUE("1.2")=1.2,".",","),2)</f>
        <v>Sp.uti: 0.00%</v>
      </c>
    </row>
    <row r="62" spans="1:9" x14ac:dyDescent="0.25">
      <c r="A62" s="60" t="s">
        <v>139</v>
      </c>
      <c r="B62" s="61"/>
      <c r="C62" s="61"/>
      <c r="D62" s="61"/>
      <c r="E62" s="61"/>
      <c r="F62" s="61"/>
      <c r="G62" s="61"/>
    </row>
    <row r="63" spans="1:9" x14ac:dyDescent="0.25">
      <c r="A63" s="61"/>
      <c r="B63" s="61"/>
      <c r="C63" s="61"/>
      <c r="D63" s="61"/>
      <c r="E63" s="61"/>
      <c r="F63" s="61"/>
      <c r="G63" s="61"/>
    </row>
    <row r="64" spans="1:9" x14ac:dyDescent="0.25">
      <c r="A64" s="62" t="s">
        <v>27</v>
      </c>
      <c r="B64" s="63"/>
      <c r="C64" s="63"/>
      <c r="D64" s="63"/>
      <c r="E64" s="63"/>
      <c r="F64" s="63"/>
      <c r="G64" s="63"/>
      <c r="H64" s="33"/>
      <c r="I64" s="34"/>
    </row>
    <row r="65" spans="1:9" x14ac:dyDescent="0.25">
      <c r="B65" s="2">
        <v>10</v>
      </c>
      <c r="C65" s="3" t="s">
        <v>140</v>
      </c>
      <c r="D65" s="5" t="s">
        <v>29</v>
      </c>
      <c r="G65" s="6">
        <v>143</v>
      </c>
    </row>
    <row r="66" spans="1:9" x14ac:dyDescent="0.25">
      <c r="D66" s="31" t="str">
        <f>SUBSTITUTE("Sp.mat: 0.00%",".",IF(VALUE("1.2")=1.2,".",","),2)</f>
        <v>Sp.mat: 0.00%</v>
      </c>
      <c r="F66" s="31" t="str">
        <f>SUBSTITUTE("Sp.man: 300.00%",".",IF(VALUE("1.2")=1.2,".",","),2)</f>
        <v>Sp.man: 300.00%</v>
      </c>
      <c r="G66" s="31" t="str">
        <f>SUBSTITUTE("Sp.uti: 0.00%",".",IF(VALUE("1.2")=1.2,".",","),2)</f>
        <v>Sp.uti: 0.00%</v>
      </c>
    </row>
    <row r="67" spans="1:9" x14ac:dyDescent="0.25">
      <c r="A67" s="60" t="s">
        <v>141</v>
      </c>
      <c r="B67" s="61"/>
      <c r="C67" s="61"/>
      <c r="D67" s="61"/>
      <c r="E67" s="61"/>
      <c r="F67" s="61"/>
      <c r="G67" s="61"/>
    </row>
    <row r="68" spans="1:9" x14ac:dyDescent="0.25">
      <c r="A68" s="61"/>
      <c r="B68" s="61"/>
      <c r="C68" s="61"/>
      <c r="D68" s="61"/>
      <c r="E68" s="61"/>
      <c r="F68" s="61"/>
      <c r="G68" s="61"/>
    </row>
    <row r="69" spans="1:9" x14ac:dyDescent="0.25">
      <c r="A69" s="64" t="s">
        <v>27</v>
      </c>
      <c r="B69" s="65"/>
      <c r="C69" s="65"/>
      <c r="D69" s="65"/>
      <c r="E69" s="65"/>
      <c r="F69" s="65"/>
      <c r="G69" s="65"/>
      <c r="H69" s="35"/>
      <c r="I69" s="36"/>
    </row>
    <row r="70" spans="1:9" x14ac:dyDescent="0.25">
      <c r="A70" s="67" t="s">
        <v>142</v>
      </c>
      <c r="B70" s="67"/>
      <c r="C70" s="67"/>
      <c r="D70" s="67"/>
      <c r="E70" s="67"/>
      <c r="F70" s="67"/>
      <c r="G70" s="67"/>
      <c r="H70" s="67"/>
      <c r="I70" s="67"/>
    </row>
    <row r="71" spans="1:9" x14ac:dyDescent="0.25">
      <c r="B71" s="2">
        <v>11</v>
      </c>
      <c r="C71" s="3" t="s">
        <v>143</v>
      </c>
      <c r="D71" s="5" t="s">
        <v>85</v>
      </c>
      <c r="G71" s="6">
        <v>16</v>
      </c>
    </row>
    <row r="72" spans="1:9" x14ac:dyDescent="0.25">
      <c r="D72" s="31" t="str">
        <f>SUBSTITUTE("Sp.mat: 0.00%",".",IF(VALUE("1.2")=1.2,".",","),2)</f>
        <v>Sp.mat: 0.00%</v>
      </c>
      <c r="F72" s="31" t="str">
        <f>SUBSTITUTE("Sp.man: 0.00%",".",IF(VALUE("1.2")=1.2,".",","),2)</f>
        <v>Sp.man: 0.00%</v>
      </c>
      <c r="G72" s="31" t="str">
        <f>SUBSTITUTE("Sp.uti: 0.00%",".",IF(VALUE("1.2")=1.2,".",","),2)</f>
        <v>Sp.uti: 0.00%</v>
      </c>
    </row>
    <row r="73" spans="1:9" x14ac:dyDescent="0.25">
      <c r="A73" s="60" t="s">
        <v>144</v>
      </c>
      <c r="B73" s="61"/>
      <c r="C73" s="61"/>
      <c r="D73" s="61"/>
      <c r="E73" s="61"/>
      <c r="F73" s="61"/>
      <c r="G73" s="61"/>
    </row>
    <row r="74" spans="1:9" x14ac:dyDescent="0.25">
      <c r="A74" s="61"/>
      <c r="B74" s="61"/>
      <c r="C74" s="61"/>
      <c r="D74" s="61"/>
      <c r="E74" s="61"/>
      <c r="F74" s="61"/>
      <c r="G74" s="61"/>
    </row>
    <row r="75" spans="1:9" x14ac:dyDescent="0.25">
      <c r="A75" s="62" t="s">
        <v>27</v>
      </c>
      <c r="B75" s="63"/>
      <c r="C75" s="63"/>
      <c r="D75" s="63"/>
      <c r="E75" s="63"/>
      <c r="F75" s="63"/>
      <c r="G75" s="63"/>
      <c r="H75" s="33"/>
      <c r="I75" s="34"/>
    </row>
    <row r="76" spans="1:9" x14ac:dyDescent="0.25">
      <c r="B76" s="2">
        <v>12</v>
      </c>
      <c r="C76" s="3" t="s">
        <v>145</v>
      </c>
      <c r="D76" s="5" t="s">
        <v>85</v>
      </c>
      <c r="G76" s="6">
        <v>11</v>
      </c>
    </row>
    <row r="77" spans="1:9" x14ac:dyDescent="0.25">
      <c r="D77" s="31" t="str">
        <f>SUBSTITUTE("Sp.mat: 0.00%",".",IF(VALUE("1.2")=1.2,".",","),2)</f>
        <v>Sp.mat: 0.00%</v>
      </c>
      <c r="F77" s="31" t="str">
        <f>SUBSTITUTE("Sp.man: 0.00%",".",IF(VALUE("1.2")=1.2,".",","),2)</f>
        <v>Sp.man: 0.00%</v>
      </c>
      <c r="G77" s="31" t="str">
        <f>SUBSTITUTE("Sp.uti: 0.00%",".",IF(VALUE("1.2")=1.2,".",","),2)</f>
        <v>Sp.uti: 0.00%</v>
      </c>
    </row>
    <row r="78" spans="1:9" x14ac:dyDescent="0.25">
      <c r="A78" s="60" t="s">
        <v>146</v>
      </c>
      <c r="B78" s="61"/>
      <c r="C78" s="61"/>
      <c r="D78" s="61"/>
      <c r="E78" s="61"/>
      <c r="F78" s="61"/>
      <c r="G78" s="61"/>
    </row>
    <row r="79" spans="1:9" x14ac:dyDescent="0.25">
      <c r="A79" s="61"/>
      <c r="B79" s="61"/>
      <c r="C79" s="61"/>
      <c r="D79" s="61"/>
      <c r="E79" s="61"/>
      <c r="F79" s="61"/>
      <c r="G79" s="61"/>
    </row>
    <row r="80" spans="1:9" x14ac:dyDescent="0.25">
      <c r="A80" s="62" t="s">
        <v>27</v>
      </c>
      <c r="B80" s="63"/>
      <c r="C80" s="63"/>
      <c r="D80" s="63"/>
      <c r="E80" s="63"/>
      <c r="F80" s="63"/>
      <c r="G80" s="63"/>
      <c r="H80" s="33"/>
      <c r="I80" s="34"/>
    </row>
    <row r="81" spans="1:9" x14ac:dyDescent="0.25">
      <c r="B81" s="2">
        <v>13</v>
      </c>
      <c r="C81" s="3" t="s">
        <v>147</v>
      </c>
      <c r="D81" s="5" t="s">
        <v>29</v>
      </c>
      <c r="G81" s="6">
        <v>143</v>
      </c>
    </row>
    <row r="82" spans="1:9" x14ac:dyDescent="0.25">
      <c r="D82" s="31" t="str">
        <f>SUBSTITUTE("Sp.mat: 0.00%",".",IF(VALUE("1.2")=1.2,".",","),2)</f>
        <v>Sp.mat: 0.00%</v>
      </c>
      <c r="F82" s="31" t="str">
        <f>SUBSTITUTE("Sp.man: 0.00%",".",IF(VALUE("1.2")=1.2,".",","),2)</f>
        <v>Sp.man: 0.00%</v>
      </c>
      <c r="G82" s="31" t="str">
        <f>SUBSTITUTE("Sp.uti: 0.00%",".",IF(VALUE("1.2")=1.2,".",","),2)</f>
        <v>Sp.uti: 0.00%</v>
      </c>
    </row>
    <row r="83" spans="1:9" x14ac:dyDescent="0.25">
      <c r="A83" s="60" t="s">
        <v>148</v>
      </c>
      <c r="B83" s="61"/>
      <c r="C83" s="61"/>
      <c r="D83" s="61"/>
      <c r="E83" s="61"/>
      <c r="F83" s="61"/>
      <c r="G83" s="61"/>
    </row>
    <row r="84" spans="1:9" x14ac:dyDescent="0.25">
      <c r="A84" s="61"/>
      <c r="B84" s="61"/>
      <c r="C84" s="61"/>
      <c r="D84" s="61"/>
      <c r="E84" s="61"/>
      <c r="F84" s="61"/>
      <c r="G84" s="61"/>
    </row>
    <row r="85" spans="1:9" x14ac:dyDescent="0.25">
      <c r="A85" s="62" t="s">
        <v>27</v>
      </c>
      <c r="B85" s="63"/>
      <c r="C85" s="63"/>
      <c r="D85" s="63"/>
      <c r="E85" s="63"/>
      <c r="F85" s="63"/>
      <c r="G85" s="63"/>
      <c r="H85" s="33"/>
      <c r="I85" s="34"/>
    </row>
    <row r="86" spans="1:9" x14ac:dyDescent="0.25">
      <c r="B86" s="2">
        <v>14</v>
      </c>
      <c r="C86" s="3" t="s">
        <v>149</v>
      </c>
      <c r="D86" s="5" t="s">
        <v>29</v>
      </c>
      <c r="G86" s="6">
        <v>143</v>
      </c>
    </row>
    <row r="87" spans="1:9" x14ac:dyDescent="0.25">
      <c r="D87" s="31" t="str">
        <f>SUBSTITUTE("Sp.mat: 0.00%",".",IF(VALUE("1.2")=1.2,".",","),2)</f>
        <v>Sp.mat: 0.00%</v>
      </c>
      <c r="F87" s="31" t="str">
        <f>SUBSTITUTE("Sp.man: 0.00%",".",IF(VALUE("1.2")=1.2,".",","),2)</f>
        <v>Sp.man: 0.00%</v>
      </c>
      <c r="G87" s="31" t="str">
        <f>SUBSTITUTE("Sp.uti: 0.00%",".",IF(VALUE("1.2")=1.2,".",","),2)</f>
        <v>Sp.uti: 0.00%</v>
      </c>
    </row>
    <row r="88" spans="1:9" x14ac:dyDescent="0.25">
      <c r="A88" s="60" t="s">
        <v>150</v>
      </c>
      <c r="B88" s="61"/>
      <c r="C88" s="61"/>
      <c r="D88" s="61"/>
      <c r="E88" s="61"/>
      <c r="F88" s="61"/>
      <c r="G88" s="61"/>
    </row>
    <row r="89" spans="1:9" x14ac:dyDescent="0.25">
      <c r="A89" s="61"/>
      <c r="B89" s="61"/>
      <c r="C89" s="61"/>
      <c r="D89" s="61"/>
      <c r="E89" s="61"/>
      <c r="F89" s="61"/>
      <c r="G89" s="61"/>
    </row>
    <row r="90" spans="1:9" x14ac:dyDescent="0.25">
      <c r="A90" s="62" t="s">
        <v>151</v>
      </c>
      <c r="B90" s="63"/>
      <c r="C90" s="63"/>
      <c r="D90" s="63"/>
      <c r="E90" s="63"/>
      <c r="F90" s="63"/>
      <c r="G90" s="63"/>
      <c r="H90" s="33"/>
      <c r="I90" s="34"/>
    </row>
    <row r="91" spans="1:9" x14ac:dyDescent="0.25">
      <c r="B91" s="2">
        <v>15</v>
      </c>
      <c r="C91" s="3" t="s">
        <v>152</v>
      </c>
      <c r="D91" s="5" t="s">
        <v>29</v>
      </c>
      <c r="G91" s="6">
        <v>143</v>
      </c>
    </row>
    <row r="92" spans="1:9" x14ac:dyDescent="0.25">
      <c r="D92" s="31" t="str">
        <f>SUBSTITUTE("Sp.mat: 0.00%",".",IF(VALUE("1.2")=1.2,".",","),2)</f>
        <v>Sp.mat: 0.00%</v>
      </c>
      <c r="F92" s="31" t="str">
        <f>SUBSTITUTE("Sp.man: 0.00%",".",IF(VALUE("1.2")=1.2,".",","),2)</f>
        <v>Sp.man: 0.00%</v>
      </c>
      <c r="G92" s="31" t="str">
        <f>SUBSTITUTE("Sp.uti: 0.00%",".",IF(VALUE("1.2")=1.2,".",","),2)</f>
        <v>Sp.uti: 0.00%</v>
      </c>
    </row>
    <row r="93" spans="1:9" x14ac:dyDescent="0.25">
      <c r="A93" s="60" t="s">
        <v>153</v>
      </c>
      <c r="B93" s="61"/>
      <c r="C93" s="61"/>
      <c r="D93" s="61"/>
      <c r="E93" s="61"/>
      <c r="F93" s="61"/>
      <c r="G93" s="61"/>
    </row>
    <row r="94" spans="1:9" x14ac:dyDescent="0.25">
      <c r="A94" s="61"/>
      <c r="B94" s="61"/>
      <c r="C94" s="61"/>
      <c r="D94" s="61"/>
      <c r="E94" s="61"/>
      <c r="F94" s="61"/>
      <c r="G94" s="61"/>
    </row>
    <row r="95" spans="1:9" x14ac:dyDescent="0.25">
      <c r="A95" s="62" t="s">
        <v>27</v>
      </c>
      <c r="B95" s="63"/>
      <c r="C95" s="63"/>
      <c r="D95" s="63"/>
      <c r="E95" s="63"/>
      <c r="F95" s="63"/>
      <c r="G95" s="63"/>
      <c r="H95" s="33"/>
      <c r="I95" s="34"/>
    </row>
    <row r="96" spans="1:9" x14ac:dyDescent="0.25">
      <c r="B96" s="2">
        <v>16</v>
      </c>
      <c r="C96" s="3" t="s">
        <v>154</v>
      </c>
      <c r="D96" s="5" t="s">
        <v>29</v>
      </c>
      <c r="G96" s="6">
        <v>230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60" t="s">
        <v>155</v>
      </c>
      <c r="B98" s="61"/>
      <c r="C98" s="61"/>
      <c r="D98" s="61"/>
      <c r="E98" s="61"/>
      <c r="F98" s="61"/>
      <c r="G98" s="61"/>
    </row>
    <row r="99" spans="1:9" x14ac:dyDescent="0.25">
      <c r="A99" s="61"/>
      <c r="B99" s="61"/>
      <c r="C99" s="61"/>
      <c r="D99" s="61"/>
      <c r="E99" s="61"/>
      <c r="F99" s="61"/>
      <c r="G99" s="61"/>
    </row>
    <row r="100" spans="1:9" x14ac:dyDescent="0.25">
      <c r="A100" s="64" t="s">
        <v>27</v>
      </c>
      <c r="B100" s="65"/>
      <c r="C100" s="65"/>
      <c r="D100" s="65"/>
      <c r="E100" s="65"/>
      <c r="F100" s="65"/>
      <c r="G100" s="65"/>
      <c r="H100" s="35"/>
      <c r="I100" s="36"/>
    </row>
    <row r="101" spans="1:9" x14ac:dyDescent="0.25">
      <c r="A101" s="67" t="s">
        <v>156</v>
      </c>
      <c r="B101" s="67"/>
      <c r="C101" s="67"/>
      <c r="D101" s="67"/>
      <c r="E101" s="67"/>
      <c r="F101" s="67"/>
      <c r="G101" s="67"/>
      <c r="H101" s="67"/>
      <c r="I101" s="67"/>
    </row>
    <row r="102" spans="1:9" x14ac:dyDescent="0.25">
      <c r="B102" s="2">
        <v>17</v>
      </c>
      <c r="C102" s="3" t="s">
        <v>157</v>
      </c>
      <c r="D102" s="5" t="s">
        <v>29</v>
      </c>
      <c r="G102" s="6">
        <v>230</v>
      </c>
    </row>
    <row r="103" spans="1:9" x14ac:dyDescent="0.25">
      <c r="D103" s="31" t="str">
        <f>SUBSTITUTE("Sp.mat: 0.00%",".",IF(VALUE("1.2")=1.2,".",","),2)</f>
        <v>Sp.mat: 0.00%</v>
      </c>
      <c r="F103" s="31" t="str">
        <f>SUBSTITUTE("Sp.man: 0.00%",".",IF(VALUE("1.2")=1.2,".",","),2)</f>
        <v>Sp.man: 0.00%</v>
      </c>
      <c r="G103" s="31" t="str">
        <f>SUBSTITUTE("Sp.uti: 0.00%",".",IF(VALUE("1.2")=1.2,".",","),2)</f>
        <v>Sp.uti: 0.00%</v>
      </c>
    </row>
    <row r="104" spans="1:9" x14ac:dyDescent="0.25">
      <c r="A104" s="60" t="s">
        <v>158</v>
      </c>
      <c r="B104" s="61"/>
      <c r="C104" s="61"/>
      <c r="D104" s="61"/>
      <c r="E104" s="61"/>
      <c r="F104" s="61"/>
      <c r="G104" s="61"/>
    </row>
    <row r="105" spans="1:9" x14ac:dyDescent="0.25">
      <c r="A105" s="61"/>
      <c r="B105" s="61"/>
      <c r="C105" s="61"/>
      <c r="D105" s="61"/>
      <c r="E105" s="61"/>
      <c r="F105" s="61"/>
      <c r="G105" s="61"/>
    </row>
    <row r="106" spans="1:9" x14ac:dyDescent="0.25">
      <c r="A106" s="62" t="s">
        <v>27</v>
      </c>
      <c r="B106" s="63"/>
      <c r="C106" s="63"/>
      <c r="D106" s="63"/>
      <c r="E106" s="63"/>
      <c r="F106" s="63"/>
      <c r="G106" s="63"/>
      <c r="H106" s="33"/>
      <c r="I106" s="34"/>
    </row>
    <row r="107" spans="1:9" x14ac:dyDescent="0.25">
      <c r="B107" s="2">
        <v>18</v>
      </c>
      <c r="C107" s="3" t="s">
        <v>159</v>
      </c>
      <c r="D107" s="5" t="s">
        <v>29</v>
      </c>
      <c r="G107" s="6">
        <v>30.4</v>
      </c>
    </row>
    <row r="108" spans="1:9" x14ac:dyDescent="0.25">
      <c r="D108" s="31" t="str">
        <f>SUBSTITUTE("Sp.mat: -100.00%",".",IF(VALUE("1.2")=1.2,".",","),2)</f>
        <v>Sp.mat: -100.00%</v>
      </c>
      <c r="F108" s="31" t="str">
        <f>SUBSTITUTE("Sp.man: 0.00%",".",IF(VALUE("1.2")=1.2,".",","),2)</f>
        <v>Sp.man: 0.00%</v>
      </c>
      <c r="G108" s="31" t="str">
        <f>SUBSTITUTE("Sp.uti: 0.00%",".",IF(VALUE("1.2")=1.2,".",","),2)</f>
        <v>Sp.uti: 0.00%</v>
      </c>
    </row>
    <row r="109" spans="1:9" x14ac:dyDescent="0.25">
      <c r="A109" s="60" t="s">
        <v>160</v>
      </c>
      <c r="B109" s="61"/>
      <c r="C109" s="61"/>
      <c r="D109" s="61"/>
      <c r="E109" s="61"/>
      <c r="F109" s="61"/>
      <c r="G109" s="61"/>
    </row>
    <row r="110" spans="1:9" x14ac:dyDescent="0.25">
      <c r="A110" s="61"/>
      <c r="B110" s="61"/>
      <c r="C110" s="61"/>
      <c r="D110" s="61"/>
      <c r="E110" s="61"/>
      <c r="F110" s="61"/>
      <c r="G110" s="61"/>
    </row>
    <row r="111" spans="1:9" x14ac:dyDescent="0.25">
      <c r="A111" s="62" t="s">
        <v>27</v>
      </c>
      <c r="B111" s="63"/>
      <c r="C111" s="63"/>
      <c r="D111" s="63"/>
      <c r="E111" s="63"/>
      <c r="F111" s="63"/>
      <c r="G111" s="63"/>
      <c r="H111" s="33"/>
      <c r="I111" s="34"/>
    </row>
    <row r="112" spans="1:9" x14ac:dyDescent="0.25">
      <c r="B112" s="2">
        <v>19</v>
      </c>
      <c r="C112" s="3" t="s">
        <v>161</v>
      </c>
      <c r="D112" s="5" t="s">
        <v>29</v>
      </c>
      <c r="G112" s="6">
        <v>30.4</v>
      </c>
    </row>
    <row r="113" spans="1:9" x14ac:dyDescent="0.25">
      <c r="D113" s="31" t="str">
        <f>SUBSTITUTE("Sp.mat: 0.00%",".",IF(VALUE("1.2")=1.2,".",","),2)</f>
        <v>Sp.mat: 0.00%</v>
      </c>
      <c r="F113" s="31" t="str">
        <f>SUBSTITUTE("Sp.man: 0.00%",".",IF(VALUE("1.2")=1.2,".",","),2)</f>
        <v>Sp.man: 0.00%</v>
      </c>
      <c r="G113" s="31" t="str">
        <f>SUBSTITUTE("Sp.uti: 0.00%",".",IF(VALUE("1.2")=1.2,".",","),2)</f>
        <v>Sp.uti: 0.00%</v>
      </c>
    </row>
    <row r="114" spans="1:9" x14ac:dyDescent="0.25">
      <c r="A114" s="60" t="s">
        <v>162</v>
      </c>
      <c r="B114" s="61"/>
      <c r="C114" s="61"/>
      <c r="D114" s="61"/>
      <c r="E114" s="61"/>
      <c r="F114" s="61"/>
      <c r="G114" s="61"/>
    </row>
    <row r="115" spans="1:9" x14ac:dyDescent="0.25">
      <c r="A115" s="61"/>
      <c r="B115" s="61"/>
      <c r="C115" s="61"/>
      <c r="D115" s="61"/>
      <c r="E115" s="61"/>
      <c r="F115" s="61"/>
      <c r="G115" s="61"/>
    </row>
    <row r="116" spans="1:9" x14ac:dyDescent="0.25">
      <c r="A116" s="62" t="s">
        <v>27</v>
      </c>
      <c r="B116" s="63"/>
      <c r="C116" s="63"/>
      <c r="D116" s="63"/>
      <c r="E116" s="63"/>
      <c r="F116" s="63"/>
      <c r="G116" s="63"/>
      <c r="H116" s="33"/>
      <c r="I116" s="34"/>
    </row>
    <row r="117" spans="1:9" x14ac:dyDescent="0.25">
      <c r="B117" s="2">
        <v>20</v>
      </c>
      <c r="C117" s="3" t="s">
        <v>163</v>
      </c>
      <c r="D117" s="5" t="s">
        <v>29</v>
      </c>
      <c r="G117" s="6">
        <v>16.8</v>
      </c>
    </row>
    <row r="118" spans="1:9" x14ac:dyDescent="0.25">
      <c r="D118" s="31" t="str">
        <f>SUBSTITUTE("Sp.mat: 0.00%",".",IF(VALUE("1.2")=1.2,".",","),2)</f>
        <v>Sp.mat: 0.00%</v>
      </c>
      <c r="F118" s="31" t="str">
        <f>SUBSTITUTE("Sp.man: 0.00%",".",IF(VALUE("1.2")=1.2,".",","),2)</f>
        <v>Sp.man: 0.00%</v>
      </c>
      <c r="G118" s="31" t="str">
        <f>SUBSTITUTE("Sp.uti: 0.00%",".",IF(VALUE("1.2")=1.2,".",","),2)</f>
        <v>Sp.uti: 0.00%</v>
      </c>
    </row>
    <row r="119" spans="1:9" x14ac:dyDescent="0.25">
      <c r="A119" s="60" t="s">
        <v>164</v>
      </c>
      <c r="B119" s="61"/>
      <c r="C119" s="61"/>
      <c r="D119" s="61"/>
      <c r="E119" s="61"/>
      <c r="F119" s="61"/>
      <c r="G119" s="61"/>
    </row>
    <row r="120" spans="1:9" x14ac:dyDescent="0.25">
      <c r="A120" s="61"/>
      <c r="B120" s="61"/>
      <c r="C120" s="61"/>
      <c r="D120" s="61"/>
      <c r="E120" s="61"/>
      <c r="F120" s="61"/>
      <c r="G120" s="61"/>
    </row>
    <row r="121" spans="1:9" x14ac:dyDescent="0.25">
      <c r="A121" s="62" t="s">
        <v>27</v>
      </c>
      <c r="B121" s="63"/>
      <c r="C121" s="63"/>
      <c r="D121" s="63"/>
      <c r="E121" s="63"/>
      <c r="F121" s="63"/>
      <c r="G121" s="63"/>
      <c r="H121" s="33"/>
      <c r="I121" s="34"/>
    </row>
    <row r="122" spans="1:9" x14ac:dyDescent="0.25">
      <c r="B122" s="2">
        <v>21</v>
      </c>
      <c r="C122" s="3" t="s">
        <v>165</v>
      </c>
      <c r="D122" s="5" t="s">
        <v>29</v>
      </c>
      <c r="G122" s="6">
        <v>16.8</v>
      </c>
    </row>
    <row r="123" spans="1:9" x14ac:dyDescent="0.25">
      <c r="D123" s="31" t="str">
        <f>SUBSTITUTE("Sp.mat: 0.00%",".",IF(VALUE("1.2")=1.2,".",","),2)</f>
        <v>Sp.mat: 0.00%</v>
      </c>
      <c r="F123" s="31" t="str">
        <f>SUBSTITUTE("Sp.man: 0.00%",".",IF(VALUE("1.2")=1.2,".",","),2)</f>
        <v>Sp.man: 0.00%</v>
      </c>
      <c r="G123" s="31" t="str">
        <f>SUBSTITUTE("Sp.uti: 0.00%",".",IF(VALUE("1.2")=1.2,".",","),2)</f>
        <v>Sp.uti: 0.00%</v>
      </c>
    </row>
    <row r="124" spans="1:9" x14ac:dyDescent="0.25">
      <c r="A124" s="60" t="s">
        <v>166</v>
      </c>
      <c r="B124" s="61"/>
      <c r="C124" s="61"/>
      <c r="D124" s="61"/>
      <c r="E124" s="61"/>
      <c r="F124" s="61"/>
      <c r="G124" s="61"/>
    </row>
    <row r="125" spans="1:9" x14ac:dyDescent="0.25">
      <c r="A125" s="61"/>
      <c r="B125" s="61"/>
      <c r="C125" s="61"/>
      <c r="D125" s="61"/>
      <c r="E125" s="61"/>
      <c r="F125" s="61"/>
      <c r="G125" s="61"/>
    </row>
    <row r="126" spans="1:9" x14ac:dyDescent="0.25">
      <c r="A126" s="62" t="s">
        <v>27</v>
      </c>
      <c r="B126" s="63"/>
      <c r="C126" s="63"/>
      <c r="D126" s="63"/>
      <c r="E126" s="63"/>
      <c r="F126" s="63"/>
      <c r="G126" s="63"/>
      <c r="H126" s="33"/>
      <c r="I126" s="34"/>
    </row>
    <row r="127" spans="1:9" x14ac:dyDescent="0.25">
      <c r="B127" s="2">
        <v>22</v>
      </c>
      <c r="C127" s="3" t="s">
        <v>167</v>
      </c>
      <c r="D127" s="5" t="s">
        <v>29</v>
      </c>
      <c r="G127" s="6">
        <v>9.8000000000000007</v>
      </c>
    </row>
    <row r="128" spans="1:9" x14ac:dyDescent="0.25">
      <c r="D128" s="31" t="str">
        <f>SUBSTITUTE("Sp.mat: 0.00%",".",IF(VALUE("1.2")=1.2,".",","),2)</f>
        <v>Sp.mat: 0.00%</v>
      </c>
      <c r="F128" s="31" t="str">
        <f>SUBSTITUTE("Sp.man: 0.00%",".",IF(VALUE("1.2")=1.2,".",","),2)</f>
        <v>Sp.man: 0.00%</v>
      </c>
      <c r="G128" s="31" t="str">
        <f>SUBSTITUTE("Sp.uti: 0.00%",".",IF(VALUE("1.2")=1.2,".",","),2)</f>
        <v>Sp.uti: 0.00%</v>
      </c>
    </row>
    <row r="129" spans="1:9" x14ac:dyDescent="0.25">
      <c r="A129" s="60" t="s">
        <v>168</v>
      </c>
      <c r="B129" s="61"/>
      <c r="C129" s="61"/>
      <c r="D129" s="61"/>
      <c r="E129" s="61"/>
      <c r="F129" s="61"/>
      <c r="G129" s="61"/>
    </row>
    <row r="130" spans="1:9" x14ac:dyDescent="0.25">
      <c r="A130" s="61"/>
      <c r="B130" s="61"/>
      <c r="C130" s="61"/>
      <c r="D130" s="61"/>
      <c r="E130" s="61"/>
      <c r="F130" s="61"/>
      <c r="G130" s="61"/>
    </row>
    <row r="131" spans="1:9" x14ac:dyDescent="0.25">
      <c r="A131" s="64" t="s">
        <v>27</v>
      </c>
      <c r="B131" s="65"/>
      <c r="C131" s="65"/>
      <c r="D131" s="65"/>
      <c r="E131" s="65"/>
      <c r="F131" s="65"/>
      <c r="G131" s="65"/>
      <c r="H131" s="35"/>
      <c r="I131" s="36"/>
    </row>
    <row r="132" spans="1:9" x14ac:dyDescent="0.25">
      <c r="A132" s="67" t="s">
        <v>169</v>
      </c>
      <c r="B132" s="67"/>
      <c r="C132" s="67"/>
      <c r="D132" s="67"/>
      <c r="E132" s="67"/>
      <c r="F132" s="67"/>
      <c r="G132" s="67"/>
      <c r="H132" s="67"/>
      <c r="I132" s="67"/>
    </row>
    <row r="133" spans="1:9" x14ac:dyDescent="0.25">
      <c r="B133" s="2">
        <v>23</v>
      </c>
      <c r="C133" s="3" t="s">
        <v>170</v>
      </c>
      <c r="D133" s="5" t="s">
        <v>29</v>
      </c>
      <c r="G133" s="6">
        <v>80</v>
      </c>
    </row>
    <row r="134" spans="1:9" x14ac:dyDescent="0.25">
      <c r="D134" s="31" t="str">
        <f>SUBSTITUTE("Sp.mat: 0.00%",".",IF(VALUE("1.2")=1.2,".",","),2)</f>
        <v>Sp.mat: 0.00%</v>
      </c>
      <c r="F134" s="31" t="str">
        <f>SUBSTITUTE("Sp.man: 0.00%",".",IF(VALUE("1.2")=1.2,".",","),2)</f>
        <v>Sp.man: 0.00%</v>
      </c>
      <c r="G134" s="31" t="str">
        <f>SUBSTITUTE("Sp.uti: 0.00%",".",IF(VALUE("1.2")=1.2,".",","),2)</f>
        <v>Sp.uti: 0.00%</v>
      </c>
    </row>
    <row r="135" spans="1:9" x14ac:dyDescent="0.25">
      <c r="A135" s="60" t="s">
        <v>171</v>
      </c>
      <c r="B135" s="61"/>
      <c r="C135" s="61"/>
      <c r="D135" s="61"/>
      <c r="E135" s="61"/>
      <c r="F135" s="61"/>
      <c r="G135" s="61"/>
    </row>
    <row r="136" spans="1:9" x14ac:dyDescent="0.25">
      <c r="A136" s="61"/>
      <c r="B136" s="61"/>
      <c r="C136" s="61"/>
      <c r="D136" s="61"/>
      <c r="E136" s="61"/>
      <c r="F136" s="61"/>
      <c r="G136" s="61"/>
    </row>
    <row r="137" spans="1:9" x14ac:dyDescent="0.25">
      <c r="A137" s="64" t="s">
        <v>27</v>
      </c>
      <c r="B137" s="65"/>
      <c r="C137" s="65"/>
      <c r="D137" s="65"/>
      <c r="E137" s="65"/>
      <c r="F137" s="65"/>
      <c r="G137" s="65"/>
      <c r="H137" s="35"/>
      <c r="I137" s="36"/>
    </row>
    <row r="138" spans="1:9" x14ac:dyDescent="0.25">
      <c r="A138" s="66" t="s">
        <v>172</v>
      </c>
      <c r="B138" s="66"/>
      <c r="C138" s="66"/>
      <c r="D138" s="66"/>
      <c r="E138" s="66"/>
      <c r="F138" s="66"/>
      <c r="G138" s="66"/>
      <c r="H138" s="66"/>
      <c r="I138" s="66"/>
    </row>
    <row r="139" spans="1:9" x14ac:dyDescent="0.25">
      <c r="A139" s="63" t="s">
        <v>173</v>
      </c>
      <c r="B139" s="63"/>
      <c r="C139" s="63"/>
      <c r="D139" s="63"/>
      <c r="E139" s="63"/>
      <c r="F139" s="63"/>
      <c r="G139" s="63"/>
      <c r="H139" s="63"/>
      <c r="I139" s="63"/>
    </row>
    <row r="140" spans="1:9" x14ac:dyDescent="0.25">
      <c r="B140" s="2">
        <v>24</v>
      </c>
      <c r="C140" s="3" t="s">
        <v>174</v>
      </c>
      <c r="D140" s="5" t="s">
        <v>29</v>
      </c>
      <c r="G140" s="6">
        <v>65</v>
      </c>
    </row>
    <row r="141" spans="1:9" x14ac:dyDescent="0.25">
      <c r="D141" s="31" t="str">
        <f>SUBSTITUTE("Sp.mat: 0.00%",".",IF(VALUE("1.2")=1.2,".",","),2)</f>
        <v>Sp.mat: 0.00%</v>
      </c>
      <c r="F141" s="31" t="str">
        <f>SUBSTITUTE("Sp.man: 0.00%",".",IF(VALUE("1.2")=1.2,".",","),2)</f>
        <v>Sp.man: 0.00%</v>
      </c>
      <c r="G141" s="31" t="str">
        <f>SUBSTITUTE("Sp.uti: 0.00%",".",IF(VALUE("1.2")=1.2,".",","),2)</f>
        <v>Sp.uti: 0.00%</v>
      </c>
    </row>
    <row r="142" spans="1:9" x14ac:dyDescent="0.25">
      <c r="A142" s="60" t="s">
        <v>175</v>
      </c>
      <c r="B142" s="61"/>
      <c r="C142" s="61"/>
      <c r="D142" s="61"/>
      <c r="E142" s="61"/>
      <c r="F142" s="61"/>
      <c r="G142" s="61"/>
    </row>
    <row r="143" spans="1:9" x14ac:dyDescent="0.25">
      <c r="A143" s="61"/>
      <c r="B143" s="61"/>
      <c r="C143" s="61"/>
      <c r="D143" s="61"/>
      <c r="E143" s="61"/>
      <c r="F143" s="61"/>
      <c r="G143" s="61"/>
    </row>
    <row r="144" spans="1:9" x14ac:dyDescent="0.25">
      <c r="A144" s="62" t="s">
        <v>127</v>
      </c>
      <c r="B144" s="63"/>
      <c r="C144" s="63"/>
      <c r="D144" s="63"/>
      <c r="E144" s="63"/>
      <c r="F144" s="63"/>
      <c r="G144" s="63"/>
      <c r="H144" s="33"/>
      <c r="I144" s="34"/>
    </row>
    <row r="145" spans="1:9" x14ac:dyDescent="0.25">
      <c r="B145" s="2">
        <v>25</v>
      </c>
      <c r="C145" s="3" t="s">
        <v>176</v>
      </c>
      <c r="D145" s="5" t="s">
        <v>29</v>
      </c>
      <c r="G145" s="6">
        <v>135</v>
      </c>
    </row>
    <row r="146" spans="1:9" x14ac:dyDescent="0.25">
      <c r="D146" s="31" t="str">
        <f>SUBSTITUTE("Sp.mat: 0.00%",".",IF(VALUE("1.2")=1.2,".",","),2)</f>
        <v>Sp.mat: 0.00%</v>
      </c>
      <c r="F146" s="31" t="str">
        <f>SUBSTITUTE("Sp.man: 0.00%",".",IF(VALUE("1.2")=1.2,".",","),2)</f>
        <v>Sp.man: 0.00%</v>
      </c>
      <c r="G146" s="31" t="str">
        <f>SUBSTITUTE("Sp.uti: 0.00%",".",IF(VALUE("1.2")=1.2,".",","),2)</f>
        <v>Sp.uti: 0.00%</v>
      </c>
    </row>
    <row r="147" spans="1:9" x14ac:dyDescent="0.25">
      <c r="A147" s="60" t="s">
        <v>177</v>
      </c>
      <c r="B147" s="61"/>
      <c r="C147" s="61"/>
      <c r="D147" s="61"/>
      <c r="E147" s="61"/>
      <c r="F147" s="61"/>
      <c r="G147" s="61"/>
    </row>
    <row r="148" spans="1:9" x14ac:dyDescent="0.25">
      <c r="A148" s="61"/>
      <c r="B148" s="61"/>
      <c r="C148" s="61"/>
      <c r="D148" s="61"/>
      <c r="E148" s="61"/>
      <c r="F148" s="61"/>
      <c r="G148" s="61"/>
    </row>
    <row r="149" spans="1:9" x14ac:dyDescent="0.25">
      <c r="A149" s="62" t="s">
        <v>27</v>
      </c>
      <c r="B149" s="63"/>
      <c r="C149" s="63"/>
      <c r="D149" s="63"/>
      <c r="E149" s="63"/>
      <c r="F149" s="63"/>
      <c r="G149" s="63"/>
      <c r="H149" s="33"/>
      <c r="I149" s="34"/>
    </row>
    <row r="150" spans="1:9" x14ac:dyDescent="0.25">
      <c r="B150" s="2">
        <v>26</v>
      </c>
      <c r="C150" s="3" t="s">
        <v>178</v>
      </c>
      <c r="D150" s="5" t="s">
        <v>29</v>
      </c>
      <c r="G150" s="6">
        <v>230</v>
      </c>
    </row>
    <row r="151" spans="1:9" x14ac:dyDescent="0.25">
      <c r="D151" s="31" t="str">
        <f>SUBSTITUTE("Sp.mat: 0.00%",".",IF(VALUE("1.2")=1.2,".",","),2)</f>
        <v>Sp.mat: 0.00%</v>
      </c>
      <c r="F151" s="31" t="str">
        <f>SUBSTITUTE("Sp.man: 0.00%",".",IF(VALUE("1.2")=1.2,".",","),2)</f>
        <v>Sp.man: 0.00%</v>
      </c>
      <c r="G151" s="31" t="str">
        <f>SUBSTITUTE("Sp.uti: 0.00%",".",IF(VALUE("1.2")=1.2,".",","),2)</f>
        <v>Sp.uti: 0.00%</v>
      </c>
    </row>
    <row r="152" spans="1:9" x14ac:dyDescent="0.25">
      <c r="A152" s="60" t="s">
        <v>179</v>
      </c>
      <c r="B152" s="61"/>
      <c r="C152" s="61"/>
      <c r="D152" s="61"/>
      <c r="E152" s="61"/>
      <c r="F152" s="61"/>
      <c r="G152" s="61"/>
    </row>
    <row r="153" spans="1:9" x14ac:dyDescent="0.25">
      <c r="A153" s="61"/>
      <c r="B153" s="61"/>
      <c r="C153" s="61"/>
      <c r="D153" s="61"/>
      <c r="E153" s="61"/>
      <c r="F153" s="61"/>
      <c r="G153" s="61"/>
    </row>
    <row r="154" spans="1:9" x14ac:dyDescent="0.25">
      <c r="A154" s="62" t="s">
        <v>27</v>
      </c>
      <c r="B154" s="63"/>
      <c r="C154" s="63"/>
      <c r="D154" s="63"/>
      <c r="E154" s="63"/>
      <c r="F154" s="63"/>
      <c r="G154" s="63"/>
      <c r="H154" s="33"/>
      <c r="I154" s="34"/>
    </row>
    <row r="155" spans="1:9" x14ac:dyDescent="0.25">
      <c r="B155" s="2">
        <v>27</v>
      </c>
      <c r="C155" s="3" t="s">
        <v>180</v>
      </c>
      <c r="D155" s="5" t="s">
        <v>29</v>
      </c>
      <c r="G155" s="6">
        <v>65</v>
      </c>
    </row>
    <row r="156" spans="1:9" x14ac:dyDescent="0.25">
      <c r="D156" s="31" t="str">
        <f>SUBSTITUTE("Sp.mat: 0.00%",".",IF(VALUE("1.2")=1.2,".",","),2)</f>
        <v>Sp.mat: 0.00%</v>
      </c>
      <c r="F156" s="31" t="str">
        <f>SUBSTITUTE("Sp.man: 0.00%",".",IF(VALUE("1.2")=1.2,".",","),2)</f>
        <v>Sp.man: 0.00%</v>
      </c>
      <c r="G156" s="31" t="str">
        <f>SUBSTITUTE("Sp.uti: 0.00%",".",IF(VALUE("1.2")=1.2,".",","),2)</f>
        <v>Sp.uti: 0.00%</v>
      </c>
    </row>
    <row r="157" spans="1:9" x14ac:dyDescent="0.25">
      <c r="A157" s="60" t="s">
        <v>181</v>
      </c>
      <c r="B157" s="61"/>
      <c r="C157" s="61"/>
      <c r="D157" s="61"/>
      <c r="E157" s="61"/>
      <c r="F157" s="61"/>
      <c r="G157" s="61"/>
    </row>
    <row r="158" spans="1:9" x14ac:dyDescent="0.25">
      <c r="A158" s="61"/>
      <c r="B158" s="61"/>
      <c r="C158" s="61"/>
      <c r="D158" s="61"/>
      <c r="E158" s="61"/>
      <c r="F158" s="61"/>
      <c r="G158" s="61"/>
    </row>
    <row r="159" spans="1:9" x14ac:dyDescent="0.25">
      <c r="A159" s="62" t="s">
        <v>27</v>
      </c>
      <c r="B159" s="63"/>
      <c r="C159" s="63"/>
      <c r="D159" s="63"/>
      <c r="E159" s="63"/>
      <c r="F159" s="63"/>
      <c r="G159" s="63"/>
      <c r="H159" s="33"/>
      <c r="I159" s="34"/>
    </row>
    <row r="160" spans="1:9" x14ac:dyDescent="0.25">
      <c r="B160" s="2">
        <v>28</v>
      </c>
      <c r="C160" s="3" t="s">
        <v>182</v>
      </c>
      <c r="D160" s="5" t="s">
        <v>29</v>
      </c>
      <c r="G160" s="6">
        <v>70</v>
      </c>
    </row>
    <row r="161" spans="1:9" x14ac:dyDescent="0.25">
      <c r="D161" s="31" t="str">
        <f>SUBSTITUTE("Sp.mat: 0.00%",".",IF(VALUE("1.2")=1.2,".",","),2)</f>
        <v>Sp.mat: 0.00%</v>
      </c>
      <c r="F161" s="31" t="str">
        <f>SUBSTITUTE("Sp.man: 0.00%",".",IF(VALUE("1.2")=1.2,".",","),2)</f>
        <v>Sp.man: 0.00%</v>
      </c>
      <c r="G161" s="31" t="str">
        <f>SUBSTITUTE("Sp.uti: 0.00%",".",IF(VALUE("1.2")=1.2,".",","),2)</f>
        <v>Sp.uti: 0.00%</v>
      </c>
    </row>
    <row r="162" spans="1:9" x14ac:dyDescent="0.25">
      <c r="A162" s="60" t="s">
        <v>183</v>
      </c>
      <c r="B162" s="61"/>
      <c r="C162" s="61"/>
      <c r="D162" s="61"/>
      <c r="E162" s="61"/>
      <c r="F162" s="61"/>
      <c r="G162" s="61"/>
    </row>
    <row r="163" spans="1:9" x14ac:dyDescent="0.25">
      <c r="A163" s="61"/>
      <c r="B163" s="61"/>
      <c r="C163" s="61"/>
      <c r="D163" s="61"/>
      <c r="E163" s="61"/>
      <c r="F163" s="61"/>
      <c r="G163" s="61"/>
    </row>
    <row r="164" spans="1:9" x14ac:dyDescent="0.25">
      <c r="A164" s="64" t="s">
        <v>27</v>
      </c>
      <c r="B164" s="65"/>
      <c r="C164" s="65"/>
      <c r="D164" s="65"/>
      <c r="E164" s="65"/>
      <c r="F164" s="65"/>
      <c r="G164" s="65"/>
      <c r="H164" s="35"/>
      <c r="I164" s="36"/>
    </row>
    <row r="165" spans="1:9" x14ac:dyDescent="0.25">
      <c r="A165" s="67" t="s">
        <v>184</v>
      </c>
      <c r="B165" s="67"/>
      <c r="C165" s="67"/>
      <c r="D165" s="67"/>
      <c r="E165" s="67"/>
      <c r="F165" s="67"/>
      <c r="G165" s="67"/>
      <c r="H165" s="67"/>
      <c r="I165" s="67"/>
    </row>
    <row r="166" spans="1:9" x14ac:dyDescent="0.25">
      <c r="B166" s="2">
        <v>29</v>
      </c>
      <c r="C166" s="3" t="s">
        <v>185</v>
      </c>
      <c r="D166" s="5" t="s">
        <v>29</v>
      </c>
      <c r="G166" s="6">
        <v>31</v>
      </c>
    </row>
    <row r="167" spans="1:9" x14ac:dyDescent="0.25">
      <c r="D167" s="31" t="str">
        <f>SUBSTITUTE("Sp.mat: 0.00%",".",IF(VALUE("1.2")=1.2,".",","),2)</f>
        <v>Sp.mat: 0.00%</v>
      </c>
      <c r="F167" s="31" t="str">
        <f>SUBSTITUTE("Sp.man: 0.00%",".",IF(VALUE("1.2")=1.2,".",","),2)</f>
        <v>Sp.man: 0.00%</v>
      </c>
      <c r="G167" s="31" t="str">
        <f>SUBSTITUTE("Sp.uti: 0.00%",".",IF(VALUE("1.2")=1.2,".",","),2)</f>
        <v>Sp.uti: 0.00%</v>
      </c>
    </row>
    <row r="168" spans="1:9" x14ac:dyDescent="0.25">
      <c r="A168" s="60" t="s">
        <v>186</v>
      </c>
      <c r="B168" s="61"/>
      <c r="C168" s="61"/>
      <c r="D168" s="61"/>
      <c r="E168" s="61"/>
      <c r="F168" s="61"/>
      <c r="G168" s="61"/>
    </row>
    <row r="169" spans="1:9" x14ac:dyDescent="0.25">
      <c r="A169" s="61"/>
      <c r="B169" s="61"/>
      <c r="C169" s="61"/>
      <c r="D169" s="61"/>
      <c r="E169" s="61"/>
      <c r="F169" s="61"/>
      <c r="G169" s="61"/>
    </row>
    <row r="170" spans="1:9" x14ac:dyDescent="0.25">
      <c r="A170" s="62" t="s">
        <v>27</v>
      </c>
      <c r="B170" s="63"/>
      <c r="C170" s="63"/>
      <c r="D170" s="63"/>
      <c r="E170" s="63"/>
      <c r="F170" s="63"/>
      <c r="G170" s="63"/>
      <c r="H170" s="33"/>
      <c r="I170" s="34"/>
    </row>
    <row r="171" spans="1:9" x14ac:dyDescent="0.25">
      <c r="B171" s="2">
        <v>30</v>
      </c>
      <c r="C171" s="3" t="s">
        <v>187</v>
      </c>
      <c r="D171" s="5" t="s">
        <v>29</v>
      </c>
      <c r="G171" s="6">
        <v>20.8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60" t="s">
        <v>188</v>
      </c>
      <c r="B173" s="61"/>
      <c r="C173" s="61"/>
      <c r="D173" s="61"/>
      <c r="E173" s="61"/>
      <c r="F173" s="61"/>
      <c r="G173" s="61"/>
    </row>
    <row r="174" spans="1:9" x14ac:dyDescent="0.25">
      <c r="A174" s="61"/>
      <c r="B174" s="61"/>
      <c r="C174" s="61"/>
      <c r="D174" s="61"/>
      <c r="E174" s="61"/>
      <c r="F174" s="61"/>
      <c r="G174" s="61"/>
    </row>
    <row r="175" spans="1:9" x14ac:dyDescent="0.25">
      <c r="A175" s="64" t="s">
        <v>27</v>
      </c>
      <c r="B175" s="65"/>
      <c r="C175" s="65"/>
      <c r="D175" s="65"/>
      <c r="E175" s="65"/>
      <c r="F175" s="65"/>
      <c r="G175" s="65"/>
      <c r="H175" s="35"/>
      <c r="I175" s="36"/>
    </row>
    <row r="176" spans="1:9" x14ac:dyDescent="0.25">
      <c r="A176" s="67" t="s">
        <v>189</v>
      </c>
      <c r="B176" s="67"/>
      <c r="C176" s="67"/>
      <c r="D176" s="67"/>
      <c r="E176" s="67"/>
      <c r="F176" s="67"/>
      <c r="G176" s="67"/>
      <c r="H176" s="67"/>
      <c r="I176" s="67"/>
    </row>
    <row r="177" spans="1:19" x14ac:dyDescent="0.25">
      <c r="B177" s="2">
        <v>31</v>
      </c>
      <c r="C177" s="3" t="s">
        <v>89</v>
      </c>
      <c r="D177" s="5" t="s">
        <v>38</v>
      </c>
      <c r="G177" s="6">
        <v>234</v>
      </c>
    </row>
    <row r="178" spans="1:19" x14ac:dyDescent="0.25">
      <c r="D178" s="31" t="str">
        <f>SUBSTITUTE("Sp.mat: 0.00%",".",IF(VALUE("1.2")=1.2,".",","),2)</f>
        <v>Sp.mat: 0.00%</v>
      </c>
      <c r="F178" s="31" t="str">
        <f>SUBSTITUTE("Sp.man: 0.00%",".",IF(VALUE("1.2")=1.2,".",","),2)</f>
        <v>Sp.man: 0.00%</v>
      </c>
      <c r="G178" s="31" t="str">
        <f>SUBSTITUTE("Sp.uti: 0.00%",".",IF(VALUE("1.2")=1.2,".",","),2)</f>
        <v>Sp.uti: 0.00%</v>
      </c>
    </row>
    <row r="179" spans="1:19" x14ac:dyDescent="0.25">
      <c r="A179" s="60" t="s">
        <v>90</v>
      </c>
      <c r="B179" s="61"/>
      <c r="C179" s="61"/>
      <c r="D179" s="61"/>
      <c r="E179" s="61"/>
      <c r="F179" s="61"/>
      <c r="G179" s="61"/>
    </row>
    <row r="180" spans="1:19" x14ac:dyDescent="0.25">
      <c r="A180" s="61"/>
      <c r="B180" s="61"/>
      <c r="C180" s="61"/>
      <c r="D180" s="61"/>
      <c r="E180" s="61"/>
      <c r="F180" s="61"/>
      <c r="G180" s="61"/>
    </row>
    <row r="181" spans="1:19" x14ac:dyDescent="0.25">
      <c r="A181" s="62" t="s">
        <v>27</v>
      </c>
      <c r="B181" s="63"/>
      <c r="C181" s="63"/>
      <c r="D181" s="63"/>
      <c r="E181" s="63"/>
      <c r="F181" s="63"/>
      <c r="G181" s="63"/>
      <c r="H181" s="33"/>
      <c r="I181" s="34"/>
    </row>
    <row r="182" spans="1:19" x14ac:dyDescent="0.25">
      <c r="B182" s="2">
        <v>32</v>
      </c>
      <c r="C182" s="3" t="s">
        <v>190</v>
      </c>
      <c r="D182" s="5" t="s">
        <v>38</v>
      </c>
      <c r="G182" s="6">
        <v>179</v>
      </c>
    </row>
    <row r="183" spans="1:19" x14ac:dyDescent="0.25">
      <c r="D183" s="31" t="str">
        <f>SUBSTITUTE("Sp.mat: 0.00%",".",IF(VALUE("1.2")=1.2,".",","),2)</f>
        <v>Sp.mat: 0.00%</v>
      </c>
      <c r="F183" s="31" t="str">
        <f>SUBSTITUTE("Sp.man: 0.00%",".",IF(VALUE("1.2")=1.2,".",","),2)</f>
        <v>Sp.man: 0.00%</v>
      </c>
      <c r="G183" s="31" t="str">
        <f>SUBSTITUTE("Sp.uti: 0.00%",".",IF(VALUE("1.2")=1.2,".",","),2)</f>
        <v>Sp.uti: 0.00%</v>
      </c>
    </row>
    <row r="184" spans="1:19" x14ac:dyDescent="0.25">
      <c r="A184" s="60" t="s">
        <v>191</v>
      </c>
      <c r="B184" s="61"/>
      <c r="C184" s="61"/>
      <c r="D184" s="61"/>
      <c r="E184" s="61"/>
      <c r="F184" s="61"/>
      <c r="G184" s="61"/>
    </row>
    <row r="185" spans="1:19" x14ac:dyDescent="0.25">
      <c r="A185" s="61"/>
      <c r="B185" s="61"/>
      <c r="C185" s="61"/>
      <c r="D185" s="61"/>
      <c r="E185" s="61"/>
      <c r="F185" s="61"/>
      <c r="G185" s="61"/>
    </row>
    <row r="186" spans="1:19" x14ac:dyDescent="0.25">
      <c r="A186" s="62" t="s">
        <v>27</v>
      </c>
      <c r="B186" s="63"/>
      <c r="C186" s="63"/>
      <c r="D186" s="63"/>
      <c r="E186" s="63"/>
      <c r="F186" s="63"/>
      <c r="G186" s="63"/>
      <c r="H186" s="33"/>
      <c r="I186" s="34"/>
    </row>
    <row r="187" spans="1:19" x14ac:dyDescent="0.25">
      <c r="B187" s="2">
        <v>33</v>
      </c>
      <c r="C187" s="3" t="s">
        <v>192</v>
      </c>
      <c r="D187" s="5" t="s">
        <v>38</v>
      </c>
      <c r="G187" s="6">
        <v>430</v>
      </c>
    </row>
    <row r="188" spans="1:19" x14ac:dyDescent="0.25">
      <c r="D188" s="31" t="str">
        <f>SUBSTITUTE("Sp.mat: 0.00%",".",IF(VALUE("1.2")=1.2,".",","),2)</f>
        <v>Sp.mat: 0.00%</v>
      </c>
      <c r="F188" s="31" t="str">
        <f>SUBSTITUTE("Sp.man: 0.00%",".",IF(VALUE("1.2")=1.2,".",","),2)</f>
        <v>Sp.man: 0.00%</v>
      </c>
      <c r="G188" s="31" t="str">
        <f>SUBSTITUTE("Sp.uti: 0.00%",".",IF(VALUE("1.2")=1.2,".",","),2)</f>
        <v>Sp.uti: 0.00%</v>
      </c>
    </row>
    <row r="189" spans="1:19" x14ac:dyDescent="0.25">
      <c r="A189" s="60" t="s">
        <v>193</v>
      </c>
      <c r="B189" s="61"/>
      <c r="C189" s="61"/>
      <c r="D189" s="61"/>
      <c r="E189" s="61"/>
      <c r="F189" s="61"/>
      <c r="G189" s="61"/>
    </row>
    <row r="190" spans="1:19" x14ac:dyDescent="0.25">
      <c r="A190" s="61"/>
      <c r="B190" s="61"/>
      <c r="C190" s="61"/>
      <c r="D190" s="61"/>
      <c r="E190" s="61"/>
      <c r="F190" s="61"/>
      <c r="G190" s="61"/>
    </row>
    <row r="191" spans="1:19" x14ac:dyDescent="0.25">
      <c r="A191" s="62" t="s">
        <v>27</v>
      </c>
      <c r="B191" s="63"/>
      <c r="C191" s="63"/>
      <c r="D191" s="63"/>
      <c r="E191" s="63"/>
      <c r="F191" s="63"/>
      <c r="G191" s="63"/>
      <c r="H191" s="33"/>
      <c r="I191" s="34"/>
    </row>
    <row r="192" spans="1:19" x14ac:dyDescent="0.25">
      <c r="B192" s="37" t="s">
        <v>97</v>
      </c>
      <c r="E192" s="4">
        <f>SUMIF(J13:J191,"1",I13:I191)</f>
        <v>0</v>
      </c>
      <c r="F192" s="4">
        <f>SUMIF(J13:J191,"2",I13:I191)</f>
        <v>0</v>
      </c>
      <c r="G192" s="4">
        <f>SUMIF(J13:J191,"3",I13:I191)</f>
        <v>0</v>
      </c>
      <c r="H192" s="4">
        <f>SUMIF(J13:J191,"4",I13:I191)</f>
        <v>0</v>
      </c>
      <c r="I192" s="4">
        <f>SUMIF(J13:J191,"5",I13:I191)</f>
        <v>0</v>
      </c>
      <c r="K192" s="4">
        <f>SUMIF(J13:J191,"3",K13:K191)</f>
        <v>0</v>
      </c>
      <c r="L192" s="4">
        <f>SUMIF(J13:J191,"3",L13:L191)</f>
        <v>0</v>
      </c>
      <c r="M192" s="4">
        <f>SUMIF(J13:J191,"3",M13:M191)</f>
        <v>0</v>
      </c>
      <c r="N192" s="4">
        <f>SUMIF(J13:J191,"4",N13:N191)</f>
        <v>0</v>
      </c>
      <c r="O192" s="4">
        <f>SUMIF(J13:J191,"4",O13:O191)</f>
        <v>0</v>
      </c>
      <c r="P192" s="4">
        <f>SUMIF(J13:J191,"4",P13:P191)</f>
        <v>0</v>
      </c>
      <c r="Q192" s="4">
        <f>SUMIF(J13:J191,"4",Q13:Q191)</f>
        <v>0</v>
      </c>
      <c r="R192" s="4">
        <f>SUMIF(J13:J191,"4",R13:R191)</f>
        <v>0</v>
      </c>
      <c r="S192" s="4">
        <f>SUMIF(J13:J191,"4",S13:S191)</f>
        <v>0</v>
      </c>
    </row>
    <row r="193" spans="2:9" hidden="1" x14ac:dyDescent="0.25">
      <c r="B193" s="37" t="s">
        <v>98</v>
      </c>
    </row>
    <row r="194" spans="2:9" hidden="1" x14ac:dyDescent="0.25">
      <c r="B194" s="37" t="s">
        <v>99</v>
      </c>
      <c r="G194" s="4">
        <f>$K$192*1</f>
        <v>0</v>
      </c>
    </row>
    <row r="195" spans="2:9" hidden="1" x14ac:dyDescent="0.25">
      <c r="B195" s="37" t="s">
        <v>100</v>
      </c>
      <c r="G195" s="4">
        <f>$L$192*1</f>
        <v>0</v>
      </c>
    </row>
    <row r="196" spans="2:9" hidden="1" x14ac:dyDescent="0.25">
      <c r="B196" s="37" t="s">
        <v>101</v>
      </c>
      <c r="G196" s="4">
        <f>G192-G194-G195</f>
        <v>0</v>
      </c>
    </row>
    <row r="197" spans="2:9" hidden="1" x14ac:dyDescent="0.25">
      <c r="B197" s="37" t="s">
        <v>102</v>
      </c>
      <c r="E197" s="4">
        <f>IF("G"="Nu",0*1,0)</f>
        <v>0</v>
      </c>
      <c r="I197" s="4">
        <f>E197</f>
        <v>0</v>
      </c>
    </row>
    <row r="198" spans="2:9" hidden="1" x14ac:dyDescent="0.25">
      <c r="B198" s="37" t="s">
        <v>103</v>
      </c>
      <c r="D198" s="38" t="str">
        <f>CONCATENATE(TEXT(0,REPLACE("#.####",2,1,"."))," x")</f>
        <v>. x</v>
      </c>
      <c r="E198" s="4">
        <f>IF("G"="Nu",0*1,0)</f>
        <v>0</v>
      </c>
      <c r="I198" s="4">
        <f>E198*0</f>
        <v>0</v>
      </c>
    </row>
    <row r="199" spans="2:9" x14ac:dyDescent="0.25">
      <c r="B199" s="37" t="s">
        <v>104</v>
      </c>
      <c r="E199" s="4">
        <f>0</f>
        <v>0</v>
      </c>
      <c r="F199" s="4">
        <f>0</f>
        <v>0</v>
      </c>
      <c r="G199" s="4">
        <f>0</f>
        <v>0</v>
      </c>
      <c r="H199" s="4">
        <f>IF(H192=0,1,H210/H192)</f>
        <v>1</v>
      </c>
    </row>
    <row r="200" spans="2:9" x14ac:dyDescent="0.25">
      <c r="B200" s="39" t="s">
        <v>105</v>
      </c>
      <c r="C200" s="40"/>
      <c r="D200" s="41"/>
      <c r="E200" s="42"/>
      <c r="F200" s="42"/>
      <c r="G200" s="43"/>
      <c r="H200" s="32"/>
      <c r="I200" s="44"/>
    </row>
    <row r="201" spans="2:9" hidden="1" x14ac:dyDescent="0.25">
      <c r="B201" s="45" t="str">
        <f>CONCATENATE("  ","Impozit manopera        ")</f>
        <v xml:space="preserve">  Impozit manopera        </v>
      </c>
      <c r="D201" s="38">
        <f>0</f>
        <v>0</v>
      </c>
      <c r="F201" s="4">
        <f>F192*F199*D201</f>
        <v>0</v>
      </c>
      <c r="I201" s="46">
        <f t="shared" ref="I201:I208" si="0">F201</f>
        <v>0</v>
      </c>
    </row>
    <row r="202" spans="2:9" x14ac:dyDescent="0.25">
      <c r="B202" s="45" t="str">
        <f>CONCATENATE("  ","C.A.S.                  ")</f>
        <v xml:space="preserve">  C.A.S.                  </v>
      </c>
      <c r="D202" s="38">
        <f>0</f>
        <v>0</v>
      </c>
      <c r="F202" s="4">
        <f>(F192*F199+F201)*D202</f>
        <v>0</v>
      </c>
      <c r="I202" s="4">
        <f t="shared" si="0"/>
        <v>0</v>
      </c>
    </row>
    <row r="203" spans="2:9" x14ac:dyDescent="0.25">
      <c r="B203" s="45" t="str">
        <f>CONCATENATE("  ","C.A.S.S.                ")</f>
        <v xml:space="preserve">  C.A.S.S.                </v>
      </c>
      <c r="D203" s="38">
        <f>0</f>
        <v>0</v>
      </c>
      <c r="F203" s="4">
        <f>(F192*F199+F201)*D203</f>
        <v>0</v>
      </c>
      <c r="I203" s="4">
        <f t="shared" si="0"/>
        <v>0</v>
      </c>
    </row>
    <row r="204" spans="2:9" x14ac:dyDescent="0.25">
      <c r="B204" s="45" t="str">
        <f>CONCATENATE("  ","Aj.somaj                ")</f>
        <v xml:space="preserve">  Aj.somaj                </v>
      </c>
      <c r="D204" s="38">
        <f>0</f>
        <v>0</v>
      </c>
      <c r="F204" s="4">
        <f>(F192*F199+F201)*D204</f>
        <v>0</v>
      </c>
      <c r="I204" s="4">
        <f t="shared" si="0"/>
        <v>0</v>
      </c>
    </row>
    <row r="205" spans="2:9" x14ac:dyDescent="0.25">
      <c r="B205" s="45" t="str">
        <f>CONCATENATE("  ","Acc. munca, boli profes.")</f>
        <v xml:space="preserve">  Acc. munca, boli profes.</v>
      </c>
      <c r="D205" s="38">
        <f>0</f>
        <v>0</v>
      </c>
      <c r="F205" s="4">
        <f>(F192*F199+F201)*D205</f>
        <v>0</v>
      </c>
      <c r="I205" s="4">
        <f t="shared" si="0"/>
        <v>0</v>
      </c>
    </row>
    <row r="206" spans="2:9" x14ac:dyDescent="0.25">
      <c r="B206" s="45" t="str">
        <f>CONCATENATE("  ","Contr.Concedii Medicale ")</f>
        <v xml:space="preserve">  Contr.Concedii Medicale </v>
      </c>
      <c r="D206" s="38">
        <f>0</f>
        <v>0</v>
      </c>
      <c r="F206" s="4">
        <f>(F192*F199+F201)*D206</f>
        <v>0</v>
      </c>
      <c r="I206" s="4">
        <f t="shared" si="0"/>
        <v>0</v>
      </c>
    </row>
    <row r="207" spans="2:9" x14ac:dyDescent="0.25">
      <c r="B207" s="45" t="str">
        <f>CONCATENATE("  ","Comision ITM            ")</f>
        <v xml:space="preserve">  Comision ITM            </v>
      </c>
      <c r="D207" s="38">
        <f>0</f>
        <v>0</v>
      </c>
      <c r="F207" s="4">
        <f>(F192*F199+F201)*D207</f>
        <v>0</v>
      </c>
      <c r="I207" s="4">
        <f t="shared" si="0"/>
        <v>0</v>
      </c>
    </row>
    <row r="208" spans="2:9" x14ac:dyDescent="0.25">
      <c r="B208" s="45" t="str">
        <f>CONCATENATE("  ","Fond garantare salarii  ")</f>
        <v xml:space="preserve">  Fond garantare salarii  </v>
      </c>
      <c r="D208" s="38">
        <f>0</f>
        <v>0</v>
      </c>
      <c r="F208" s="4">
        <f>(F192*F199+F201)*D208</f>
        <v>0</v>
      </c>
      <c r="I208" s="4">
        <f t="shared" si="0"/>
        <v>0</v>
      </c>
    </row>
    <row r="209" spans="1:9" hidden="1" x14ac:dyDescent="0.25">
      <c r="B209" s="45" t="str">
        <f>CONCATENATE("  ","Chelt.tr.aprov.,depozit.")</f>
        <v xml:space="preserve">  Chelt.tr.aprov.,depozit.</v>
      </c>
      <c r="D209" s="38">
        <f>0</f>
        <v>0</v>
      </c>
      <c r="E209" s="4">
        <f>(E192+I197+I198)*E199*D209</f>
        <v>0</v>
      </c>
      <c r="I209" s="4">
        <f>E209</f>
        <v>0</v>
      </c>
    </row>
    <row r="210" spans="1:9" x14ac:dyDescent="0.25">
      <c r="B210" s="39" t="s">
        <v>106</v>
      </c>
      <c r="C210" s="40"/>
      <c r="D210" s="41"/>
      <c r="E210" s="44">
        <f>(E192+I197+I198)*E199+E209</f>
        <v>0</v>
      </c>
      <c r="F210" s="44">
        <f>F192*F199+F201+F202+F203+F204+F205+F206+F207+F208</f>
        <v>0</v>
      </c>
      <c r="G210" s="44">
        <f>G192*G199</f>
        <v>0</v>
      </c>
      <c r="H210" s="44">
        <f>($N$192*0+$O$192*0+$P$192*0)*1</f>
        <v>0</v>
      </c>
      <c r="I210" s="44">
        <f>SUM(E210:H210)</f>
        <v>0</v>
      </c>
    </row>
    <row r="211" spans="1:9" x14ac:dyDescent="0.25">
      <c r="B211" s="39" t="s">
        <v>107</v>
      </c>
      <c r="C211" s="40"/>
      <c r="D211" s="47">
        <f>0</f>
        <v>0</v>
      </c>
      <c r="E211" s="42" t="s">
        <v>108</v>
      </c>
      <c r="F211" s="42"/>
      <c r="G211" s="43"/>
      <c r="H211" s="32"/>
      <c r="I211" s="44">
        <f>I210*D211</f>
        <v>0</v>
      </c>
    </row>
    <row r="212" spans="1:9" x14ac:dyDescent="0.25">
      <c r="B212" s="39" t="s">
        <v>109</v>
      </c>
      <c r="C212" s="40"/>
      <c r="D212" s="47">
        <f>0</f>
        <v>0</v>
      </c>
      <c r="E212" s="42" t="s">
        <v>110</v>
      </c>
      <c r="F212" s="42"/>
      <c r="G212" s="43"/>
      <c r="H212" s="32"/>
      <c r="I212" s="44">
        <f>(I210+I211)*D212</f>
        <v>0</v>
      </c>
    </row>
    <row r="213" spans="1:9" hidden="1" x14ac:dyDescent="0.25">
      <c r="B213" s="37" t="s">
        <v>102</v>
      </c>
      <c r="D213" s="42" t="str">
        <f>CONCATENATE(TEXT(0,REPLACE("#.####",2,1,"."))," x")</f>
        <v>. x</v>
      </c>
      <c r="E213" s="4">
        <f>IF("G"="Nu",0*1,0)</f>
        <v>0</v>
      </c>
      <c r="I213" s="4">
        <f>E213*0</f>
        <v>0</v>
      </c>
    </row>
    <row r="214" spans="1:9" hidden="1" x14ac:dyDescent="0.25">
      <c r="B214" s="37" t="s">
        <v>103</v>
      </c>
      <c r="D214" s="38" t="str">
        <f>CONCATENATE(TEXT(0,REPLACE("#.####",2,1,"."))," x ",TEXT(0,REPLACE("#.####",2,1,"."))," x")</f>
        <v>. x . x</v>
      </c>
      <c r="E214" s="4">
        <f>IF("G"="Nu",0*1,0)</f>
        <v>0</v>
      </c>
      <c r="I214" s="4">
        <f>E214*0*0</f>
        <v>0</v>
      </c>
    </row>
    <row r="215" spans="1:9" x14ac:dyDescent="0.25">
      <c r="B215" s="39" t="s">
        <v>111</v>
      </c>
      <c r="C215" s="40"/>
      <c r="D215" s="49" t="s">
        <v>112</v>
      </c>
      <c r="E215" s="42"/>
      <c r="F215" s="42"/>
      <c r="G215" s="43"/>
      <c r="H215" s="32"/>
      <c r="I215" s="44">
        <f>I210+I211+I212+I213+I214</f>
        <v>0</v>
      </c>
    </row>
    <row r="216" spans="1:9" x14ac:dyDescent="0.25">
      <c r="B216" s="48"/>
      <c r="C216" s="40"/>
      <c r="D216" s="41"/>
      <c r="E216" s="42"/>
      <c r="F216" s="42"/>
      <c r="G216" s="43"/>
      <c r="H216" s="32"/>
      <c r="I216" s="44"/>
    </row>
    <row r="218" spans="1:9" x14ac:dyDescent="0.25">
      <c r="A218" s="59" t="s">
        <v>692</v>
      </c>
    </row>
    <row r="219" spans="1:9" x14ac:dyDescent="0.25">
      <c r="A219" s="59" t="s">
        <v>693</v>
      </c>
    </row>
  </sheetData>
  <mergeCells count="84">
    <mergeCell ref="A31:G32"/>
    <mergeCell ref="A1:D1"/>
    <mergeCell ref="A2:I2"/>
    <mergeCell ref="A4:I4"/>
    <mergeCell ref="A5:I5"/>
    <mergeCell ref="A6:H6"/>
    <mergeCell ref="A15:G16"/>
    <mergeCell ref="A17:G17"/>
    <mergeCell ref="A21:G22"/>
    <mergeCell ref="A23:G23"/>
    <mergeCell ref="A26:G27"/>
    <mergeCell ref="A28:G28"/>
    <mergeCell ref="A53:G53"/>
    <mergeCell ref="A33:G33"/>
    <mergeCell ref="A34:I34"/>
    <mergeCell ref="A37:G38"/>
    <mergeCell ref="A39:G39"/>
    <mergeCell ref="A40:I40"/>
    <mergeCell ref="A43:G44"/>
    <mergeCell ref="A45:G45"/>
    <mergeCell ref="A46:I46"/>
    <mergeCell ref="A47:I47"/>
    <mergeCell ref="A48:I48"/>
    <mergeCell ref="A51:G52"/>
    <mergeCell ref="A80:G80"/>
    <mergeCell ref="A56:G57"/>
    <mergeCell ref="A58:G58"/>
    <mergeCell ref="A59:I59"/>
    <mergeCell ref="A62:G63"/>
    <mergeCell ref="A64:G64"/>
    <mergeCell ref="A67:G68"/>
    <mergeCell ref="A69:G69"/>
    <mergeCell ref="A70:I70"/>
    <mergeCell ref="A73:G74"/>
    <mergeCell ref="A75:G75"/>
    <mergeCell ref="A78:G79"/>
    <mergeCell ref="A109:G110"/>
    <mergeCell ref="A83:G84"/>
    <mergeCell ref="A85:G85"/>
    <mergeCell ref="A88:G89"/>
    <mergeCell ref="A90:G90"/>
    <mergeCell ref="A93:G94"/>
    <mergeCell ref="A95:G95"/>
    <mergeCell ref="A98:G99"/>
    <mergeCell ref="A100:G100"/>
    <mergeCell ref="A101:I101"/>
    <mergeCell ref="A104:G105"/>
    <mergeCell ref="A106:G106"/>
    <mergeCell ref="A137:G137"/>
    <mergeCell ref="A111:G111"/>
    <mergeCell ref="A114:G115"/>
    <mergeCell ref="A116:G116"/>
    <mergeCell ref="A119:G120"/>
    <mergeCell ref="A121:G121"/>
    <mergeCell ref="A124:G125"/>
    <mergeCell ref="A126:G126"/>
    <mergeCell ref="A129:G130"/>
    <mergeCell ref="A131:G131"/>
    <mergeCell ref="A132:I132"/>
    <mergeCell ref="A135:G136"/>
    <mergeCell ref="A164:G164"/>
    <mergeCell ref="A138:I138"/>
    <mergeCell ref="A139:I139"/>
    <mergeCell ref="A142:G143"/>
    <mergeCell ref="A144:G144"/>
    <mergeCell ref="A147:G148"/>
    <mergeCell ref="A149:G149"/>
    <mergeCell ref="A152:G153"/>
    <mergeCell ref="A154:G154"/>
    <mergeCell ref="A157:G158"/>
    <mergeCell ref="A159:G159"/>
    <mergeCell ref="A162:G163"/>
    <mergeCell ref="A191:G191"/>
    <mergeCell ref="A165:I165"/>
    <mergeCell ref="A168:G169"/>
    <mergeCell ref="A170:G170"/>
    <mergeCell ref="A173:G174"/>
    <mergeCell ref="A175:G175"/>
    <mergeCell ref="A176:I176"/>
    <mergeCell ref="A179:G180"/>
    <mergeCell ref="A181:G181"/>
    <mergeCell ref="A184:G185"/>
    <mergeCell ref="A186:G186"/>
    <mergeCell ref="A189:G190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4" manualBreakCount="4">
    <brk id="48" max="16383" man="1"/>
    <brk id="90" max="16383" man="1"/>
    <brk id="132" max="16383" man="1"/>
    <brk id="1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5"/>
  <sheetViews>
    <sheetView topLeftCell="A149" workbookViewId="0">
      <selection activeCell="T182" sqref="T182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194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195</v>
      </c>
      <c r="D13" s="26" t="s">
        <v>85</v>
      </c>
      <c r="E13" s="27"/>
      <c r="F13" s="27"/>
      <c r="G13" s="28">
        <v>597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196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2" t="s">
        <v>27</v>
      </c>
      <c r="B17" s="63"/>
      <c r="C17" s="63"/>
      <c r="D17" s="63"/>
      <c r="E17" s="63"/>
      <c r="F17" s="63"/>
      <c r="G17" s="63"/>
      <c r="H17" s="33"/>
      <c r="I17" s="34"/>
    </row>
    <row r="18" spans="1:9" x14ac:dyDescent="0.25">
      <c r="B18" s="2">
        <v>2</v>
      </c>
      <c r="C18" s="3" t="s">
        <v>197</v>
      </c>
      <c r="D18" s="5" t="s">
        <v>85</v>
      </c>
      <c r="G18" s="6">
        <v>350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60" t="s">
        <v>198</v>
      </c>
      <c r="B20" s="61"/>
      <c r="C20" s="61"/>
      <c r="D20" s="61"/>
      <c r="E20" s="61"/>
      <c r="F20" s="61"/>
      <c r="G20" s="61"/>
    </row>
    <row r="21" spans="1:9" x14ac:dyDescent="0.25">
      <c r="A21" s="61"/>
      <c r="B21" s="61"/>
      <c r="C21" s="61"/>
      <c r="D21" s="61"/>
      <c r="E21" s="61"/>
      <c r="F21" s="61"/>
      <c r="G21" s="61"/>
    </row>
    <row r="22" spans="1:9" x14ac:dyDescent="0.25">
      <c r="A22" s="64" t="s">
        <v>27</v>
      </c>
      <c r="B22" s="65"/>
      <c r="C22" s="65"/>
      <c r="D22" s="65"/>
      <c r="E22" s="65"/>
      <c r="F22" s="65"/>
      <c r="G22" s="65"/>
      <c r="H22" s="35"/>
      <c r="I22" s="36"/>
    </row>
    <row r="23" spans="1:9" x14ac:dyDescent="0.25">
      <c r="A23" s="67" t="s">
        <v>199</v>
      </c>
      <c r="B23" s="67"/>
      <c r="C23" s="67"/>
      <c r="D23" s="67"/>
      <c r="E23" s="67"/>
      <c r="F23" s="67"/>
      <c r="G23" s="67"/>
      <c r="H23" s="67"/>
      <c r="I23" s="67"/>
    </row>
    <row r="24" spans="1:9" x14ac:dyDescent="0.25">
      <c r="B24" s="2">
        <v>3</v>
      </c>
      <c r="C24" s="3" t="s">
        <v>200</v>
      </c>
      <c r="D24" s="5" t="s">
        <v>85</v>
      </c>
      <c r="G24" s="6">
        <v>247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60" t="s">
        <v>201</v>
      </c>
      <c r="B26" s="61"/>
      <c r="C26" s="61"/>
      <c r="D26" s="61"/>
      <c r="E26" s="61"/>
      <c r="F26" s="61"/>
      <c r="G26" s="61"/>
    </row>
    <row r="27" spans="1:9" x14ac:dyDescent="0.25">
      <c r="A27" s="61"/>
      <c r="B27" s="61"/>
      <c r="C27" s="61"/>
      <c r="D27" s="61"/>
      <c r="E27" s="61"/>
      <c r="F27" s="61"/>
      <c r="G27" s="61"/>
    </row>
    <row r="28" spans="1:9" x14ac:dyDescent="0.25">
      <c r="A28" s="64" t="s">
        <v>27</v>
      </c>
      <c r="B28" s="65"/>
      <c r="C28" s="65"/>
      <c r="D28" s="65"/>
      <c r="E28" s="65"/>
      <c r="F28" s="65"/>
      <c r="G28" s="65"/>
      <c r="H28" s="35"/>
      <c r="I28" s="36"/>
    </row>
    <row r="29" spans="1:9" x14ac:dyDescent="0.25">
      <c r="A29" s="67" t="s">
        <v>202</v>
      </c>
      <c r="B29" s="67"/>
      <c r="C29" s="67"/>
      <c r="D29" s="67"/>
      <c r="E29" s="67"/>
      <c r="F29" s="67"/>
      <c r="G29" s="67"/>
      <c r="H29" s="67"/>
      <c r="I29" s="67"/>
    </row>
    <row r="30" spans="1:9" x14ac:dyDescent="0.25">
      <c r="B30" s="2">
        <v>4</v>
      </c>
      <c r="C30" s="3" t="s">
        <v>203</v>
      </c>
      <c r="D30" s="5" t="s">
        <v>204</v>
      </c>
      <c r="G30" s="6">
        <v>11</v>
      </c>
    </row>
    <row r="31" spans="1:9" x14ac:dyDescent="0.25">
      <c r="D31" s="31" t="str">
        <f>SUBSTITUTE("Sp.mat: 0.00%",".",IF(VALUE("1.2")=1.2,".",","),2)</f>
        <v>Sp.mat: 0.00%</v>
      </c>
      <c r="F31" s="31" t="str">
        <f>SUBSTITUTE("Sp.man: 0.00%",".",IF(VALUE("1.2")=1.2,".",","),2)</f>
        <v>Sp.man: 0.00%</v>
      </c>
      <c r="G31" s="31" t="str">
        <f>SUBSTITUTE("Sp.uti: 0.00%",".",IF(VALUE("1.2")=1.2,".",","),2)</f>
        <v>Sp.uti: 0.00%</v>
      </c>
    </row>
    <row r="32" spans="1:9" x14ac:dyDescent="0.25">
      <c r="A32" s="60" t="s">
        <v>205</v>
      </c>
      <c r="B32" s="61"/>
      <c r="C32" s="61"/>
      <c r="D32" s="61"/>
      <c r="E32" s="61"/>
      <c r="F32" s="61"/>
      <c r="G32" s="61"/>
    </row>
    <row r="33" spans="1:9" x14ac:dyDescent="0.25">
      <c r="A33" s="61"/>
      <c r="B33" s="61"/>
      <c r="C33" s="61"/>
      <c r="D33" s="61"/>
      <c r="E33" s="61"/>
      <c r="F33" s="61"/>
      <c r="G33" s="61"/>
    </row>
    <row r="34" spans="1:9" x14ac:dyDescent="0.25">
      <c r="A34" s="64" t="s">
        <v>27</v>
      </c>
      <c r="B34" s="65"/>
      <c r="C34" s="65"/>
      <c r="D34" s="65"/>
      <c r="E34" s="65"/>
      <c r="F34" s="65"/>
      <c r="G34" s="65"/>
      <c r="H34" s="35"/>
      <c r="I34" s="36"/>
    </row>
    <row r="35" spans="1:9" x14ac:dyDescent="0.25">
      <c r="A35" s="67" t="s">
        <v>206</v>
      </c>
      <c r="B35" s="67"/>
      <c r="C35" s="67"/>
      <c r="D35" s="67"/>
      <c r="E35" s="67"/>
      <c r="F35" s="67"/>
      <c r="G35" s="67"/>
      <c r="H35" s="67"/>
      <c r="I35" s="67"/>
    </row>
    <row r="36" spans="1:9" x14ac:dyDescent="0.25">
      <c r="B36" s="2">
        <v>5</v>
      </c>
      <c r="C36" s="3" t="s">
        <v>207</v>
      </c>
      <c r="D36" s="5" t="s">
        <v>204</v>
      </c>
      <c r="G36" s="6">
        <v>21</v>
      </c>
    </row>
    <row r="37" spans="1:9" x14ac:dyDescent="0.25">
      <c r="D37" s="31" t="str">
        <f>SUBSTITUTE("Sp.mat: 0.00%",".",IF(VALUE("1.2")=1.2,".",","),2)</f>
        <v>Sp.mat: 0.00%</v>
      </c>
      <c r="F37" s="31" t="str">
        <f>SUBSTITUTE("Sp.man: 0.00%",".",IF(VALUE("1.2")=1.2,".",","),2)</f>
        <v>Sp.man: 0.00%</v>
      </c>
      <c r="G37" s="31" t="str">
        <f>SUBSTITUTE("Sp.uti: 0.00%",".",IF(VALUE("1.2")=1.2,".",","),2)</f>
        <v>Sp.uti: 0.00%</v>
      </c>
    </row>
    <row r="38" spans="1:9" x14ac:dyDescent="0.25">
      <c r="A38" s="60" t="s">
        <v>208</v>
      </c>
      <c r="B38" s="61"/>
      <c r="C38" s="61"/>
      <c r="D38" s="61"/>
      <c r="E38" s="61"/>
      <c r="F38" s="61"/>
      <c r="G38" s="61"/>
    </row>
    <row r="39" spans="1:9" x14ac:dyDescent="0.25">
      <c r="A39" s="61"/>
      <c r="B39" s="61"/>
      <c r="C39" s="61"/>
      <c r="D39" s="61"/>
      <c r="E39" s="61"/>
      <c r="F39" s="61"/>
      <c r="G39" s="61"/>
    </row>
    <row r="40" spans="1:9" x14ac:dyDescent="0.25">
      <c r="A40" s="64" t="s">
        <v>27</v>
      </c>
      <c r="B40" s="65"/>
      <c r="C40" s="65"/>
      <c r="D40" s="65"/>
      <c r="E40" s="65"/>
      <c r="F40" s="65"/>
      <c r="G40" s="65"/>
      <c r="H40" s="35"/>
      <c r="I40" s="36"/>
    </row>
    <row r="41" spans="1:9" x14ac:dyDescent="0.25">
      <c r="A41" s="67" t="s">
        <v>209</v>
      </c>
      <c r="B41" s="67"/>
      <c r="C41" s="67"/>
      <c r="D41" s="67"/>
      <c r="E41" s="67"/>
      <c r="F41" s="67"/>
      <c r="G41" s="67"/>
      <c r="H41" s="67"/>
      <c r="I41" s="67"/>
    </row>
    <row r="42" spans="1:9" x14ac:dyDescent="0.25">
      <c r="B42" s="2">
        <v>6</v>
      </c>
      <c r="C42" s="3" t="s">
        <v>210</v>
      </c>
      <c r="D42" s="5" t="s">
        <v>204</v>
      </c>
      <c r="G42" s="6">
        <v>25</v>
      </c>
    </row>
    <row r="43" spans="1:9" x14ac:dyDescent="0.25">
      <c r="D43" s="31" t="str">
        <f>SUBSTITUTE("Sp.mat: 0.00%",".",IF(VALUE("1.2")=1.2,".",","),2)</f>
        <v>Sp.mat: 0.00%</v>
      </c>
      <c r="F43" s="31" t="str">
        <f>SUBSTITUTE("Sp.man: 0.00%",".",IF(VALUE("1.2")=1.2,".",","),2)</f>
        <v>Sp.man: 0.00%</v>
      </c>
      <c r="G43" s="31" t="str">
        <f>SUBSTITUTE("Sp.uti: 0.00%",".",IF(VALUE("1.2")=1.2,".",","),2)</f>
        <v>Sp.uti: 0.00%</v>
      </c>
    </row>
    <row r="44" spans="1:9" x14ac:dyDescent="0.25">
      <c r="A44" s="60" t="s">
        <v>211</v>
      </c>
      <c r="B44" s="61"/>
      <c r="C44" s="61"/>
      <c r="D44" s="61"/>
      <c r="E44" s="61"/>
      <c r="F44" s="61"/>
      <c r="G44" s="61"/>
    </row>
    <row r="45" spans="1:9" x14ac:dyDescent="0.25">
      <c r="A45" s="61"/>
      <c r="B45" s="61"/>
      <c r="C45" s="61"/>
      <c r="D45" s="61"/>
      <c r="E45" s="61"/>
      <c r="F45" s="61"/>
      <c r="G45" s="61"/>
    </row>
    <row r="46" spans="1:9" x14ac:dyDescent="0.25">
      <c r="A46" s="62" t="s">
        <v>27</v>
      </c>
      <c r="B46" s="63"/>
      <c r="C46" s="63"/>
      <c r="D46" s="63"/>
      <c r="E46" s="63"/>
      <c r="F46" s="63"/>
      <c r="G46" s="63"/>
      <c r="H46" s="33"/>
      <c r="I46" s="34"/>
    </row>
    <row r="47" spans="1:9" x14ac:dyDescent="0.25">
      <c r="B47" s="2">
        <v>7</v>
      </c>
      <c r="C47" s="3" t="s">
        <v>212</v>
      </c>
      <c r="D47" s="5" t="s">
        <v>204</v>
      </c>
      <c r="G47" s="6">
        <v>12</v>
      </c>
    </row>
    <row r="48" spans="1:9" x14ac:dyDescent="0.25">
      <c r="D48" s="31" t="str">
        <f>SUBSTITUTE("Sp.mat: 0.00%",".",IF(VALUE("1.2")=1.2,".",","),2)</f>
        <v>Sp.mat: 0.00%</v>
      </c>
      <c r="F48" s="31" t="str">
        <f>SUBSTITUTE("Sp.man: 0.00%",".",IF(VALUE("1.2")=1.2,".",","),2)</f>
        <v>Sp.man: 0.00%</v>
      </c>
      <c r="G48" s="31" t="str">
        <f>SUBSTITUTE("Sp.uti: 0.00%",".",IF(VALUE("1.2")=1.2,".",","),2)</f>
        <v>Sp.uti: 0.00%</v>
      </c>
    </row>
    <row r="49" spans="1:9" x14ac:dyDescent="0.25">
      <c r="A49" s="60" t="s">
        <v>213</v>
      </c>
      <c r="B49" s="61"/>
      <c r="C49" s="61"/>
      <c r="D49" s="61"/>
      <c r="E49" s="61"/>
      <c r="F49" s="61"/>
      <c r="G49" s="61"/>
    </row>
    <row r="50" spans="1:9" x14ac:dyDescent="0.25">
      <c r="A50" s="61"/>
      <c r="B50" s="61"/>
      <c r="C50" s="61"/>
      <c r="D50" s="61"/>
      <c r="E50" s="61"/>
      <c r="F50" s="61"/>
      <c r="G50" s="61"/>
    </row>
    <row r="51" spans="1:9" x14ac:dyDescent="0.25">
      <c r="A51" s="62" t="s">
        <v>27</v>
      </c>
      <c r="B51" s="63"/>
      <c r="C51" s="63"/>
      <c r="D51" s="63"/>
      <c r="E51" s="63"/>
      <c r="F51" s="63"/>
      <c r="G51" s="63"/>
      <c r="H51" s="33"/>
      <c r="I51" s="34"/>
    </row>
    <row r="52" spans="1:9" x14ac:dyDescent="0.25">
      <c r="B52" s="2">
        <v>8</v>
      </c>
      <c r="C52" s="3" t="s">
        <v>214</v>
      </c>
      <c r="D52" s="5" t="s">
        <v>204</v>
      </c>
      <c r="G52" s="6">
        <v>7</v>
      </c>
    </row>
    <row r="53" spans="1:9" x14ac:dyDescent="0.25">
      <c r="D53" s="31" t="str">
        <f>SUBSTITUTE("Sp.mat: 0.00%",".",IF(VALUE("1.2")=1.2,".",","),2)</f>
        <v>Sp.mat: 0.00%</v>
      </c>
      <c r="F53" s="31" t="str">
        <f>SUBSTITUTE("Sp.man: 0.00%",".",IF(VALUE("1.2")=1.2,".",","),2)</f>
        <v>Sp.man: 0.00%</v>
      </c>
      <c r="G53" s="31" t="str">
        <f>SUBSTITUTE("Sp.uti: 0.00%",".",IF(VALUE("1.2")=1.2,".",","),2)</f>
        <v>Sp.uti: 0.00%</v>
      </c>
    </row>
    <row r="54" spans="1:9" x14ac:dyDescent="0.25">
      <c r="A54" s="60" t="s">
        <v>215</v>
      </c>
      <c r="B54" s="61"/>
      <c r="C54" s="61"/>
      <c r="D54" s="61"/>
      <c r="E54" s="61"/>
      <c r="F54" s="61"/>
      <c r="G54" s="61"/>
    </row>
    <row r="55" spans="1:9" x14ac:dyDescent="0.25">
      <c r="A55" s="61"/>
      <c r="B55" s="61"/>
      <c r="C55" s="61"/>
      <c r="D55" s="61"/>
      <c r="E55" s="61"/>
      <c r="F55" s="61"/>
      <c r="G55" s="61"/>
    </row>
    <row r="56" spans="1:9" x14ac:dyDescent="0.25">
      <c r="A56" s="64" t="s">
        <v>27</v>
      </c>
      <c r="B56" s="65"/>
      <c r="C56" s="65"/>
      <c r="D56" s="65"/>
      <c r="E56" s="65"/>
      <c r="F56" s="65"/>
      <c r="G56" s="65"/>
      <c r="H56" s="35"/>
      <c r="I56" s="36"/>
    </row>
    <row r="57" spans="1:9" x14ac:dyDescent="0.25">
      <c r="A57" s="67" t="s">
        <v>216</v>
      </c>
      <c r="B57" s="67"/>
      <c r="C57" s="67"/>
      <c r="D57" s="67"/>
      <c r="E57" s="67"/>
      <c r="F57" s="67"/>
      <c r="G57" s="67"/>
      <c r="H57" s="67"/>
      <c r="I57" s="67"/>
    </row>
    <row r="58" spans="1:9" x14ac:dyDescent="0.25">
      <c r="B58" s="2">
        <v>9</v>
      </c>
      <c r="C58" s="3" t="s">
        <v>217</v>
      </c>
      <c r="D58" s="5" t="s">
        <v>85</v>
      </c>
      <c r="G58" s="6">
        <v>154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60" t="s">
        <v>218</v>
      </c>
      <c r="B60" s="61"/>
      <c r="C60" s="61"/>
      <c r="D60" s="61"/>
      <c r="E60" s="61"/>
      <c r="F60" s="61"/>
      <c r="G60" s="61"/>
    </row>
    <row r="61" spans="1:9" x14ac:dyDescent="0.25">
      <c r="A61" s="61"/>
      <c r="B61" s="61"/>
      <c r="C61" s="61"/>
      <c r="D61" s="61"/>
      <c r="E61" s="61"/>
      <c r="F61" s="61"/>
      <c r="G61" s="61"/>
    </row>
    <row r="62" spans="1:9" x14ac:dyDescent="0.25">
      <c r="A62" s="64" t="s">
        <v>27</v>
      </c>
      <c r="B62" s="65"/>
      <c r="C62" s="65"/>
      <c r="D62" s="65"/>
      <c r="E62" s="65"/>
      <c r="F62" s="65"/>
      <c r="G62" s="65"/>
      <c r="H62" s="35"/>
      <c r="I62" s="36"/>
    </row>
    <row r="63" spans="1:9" x14ac:dyDescent="0.25">
      <c r="A63" s="67" t="s">
        <v>219</v>
      </c>
      <c r="B63" s="67"/>
      <c r="C63" s="67"/>
      <c r="D63" s="67"/>
      <c r="E63" s="67"/>
      <c r="F63" s="67"/>
      <c r="G63" s="67"/>
      <c r="H63" s="67"/>
      <c r="I63" s="67"/>
    </row>
    <row r="64" spans="1:9" x14ac:dyDescent="0.25">
      <c r="B64" s="2">
        <v>10</v>
      </c>
      <c r="C64" s="3" t="s">
        <v>220</v>
      </c>
      <c r="D64" s="5" t="s">
        <v>204</v>
      </c>
      <c r="G64" s="6">
        <v>6</v>
      </c>
    </row>
    <row r="65" spans="1:9" x14ac:dyDescent="0.25">
      <c r="D65" s="31" t="str">
        <f>SUBSTITUTE("Sp.mat: 0.00%",".",IF(VALUE("1.2")=1.2,".",","),2)</f>
        <v>Sp.mat: 0.00%</v>
      </c>
      <c r="F65" s="31" t="str">
        <f>SUBSTITUTE("Sp.man: 0.00%",".",IF(VALUE("1.2")=1.2,".",","),2)</f>
        <v>Sp.man: 0.00%</v>
      </c>
      <c r="G65" s="31" t="str">
        <f>SUBSTITUTE("Sp.uti: 0.00%",".",IF(VALUE("1.2")=1.2,".",","),2)</f>
        <v>Sp.uti: 0.00%</v>
      </c>
    </row>
    <row r="66" spans="1:9" x14ac:dyDescent="0.25">
      <c r="A66" s="60" t="s">
        <v>221</v>
      </c>
      <c r="B66" s="61"/>
      <c r="C66" s="61"/>
      <c r="D66" s="61"/>
      <c r="E66" s="61"/>
      <c r="F66" s="61"/>
      <c r="G66" s="61"/>
    </row>
    <row r="67" spans="1:9" x14ac:dyDescent="0.25">
      <c r="A67" s="61"/>
      <c r="B67" s="61"/>
      <c r="C67" s="61"/>
      <c r="D67" s="61"/>
      <c r="E67" s="61"/>
      <c r="F67" s="61"/>
      <c r="G67" s="61"/>
    </row>
    <row r="68" spans="1:9" x14ac:dyDescent="0.25">
      <c r="A68" s="64" t="s">
        <v>27</v>
      </c>
      <c r="B68" s="65"/>
      <c r="C68" s="65"/>
      <c r="D68" s="65"/>
      <c r="E68" s="65"/>
      <c r="F68" s="65"/>
      <c r="G68" s="65"/>
      <c r="H68" s="35"/>
      <c r="I68" s="36"/>
    </row>
    <row r="69" spans="1:9" x14ac:dyDescent="0.25">
      <c r="A69" s="67" t="s">
        <v>222</v>
      </c>
      <c r="B69" s="67"/>
      <c r="C69" s="67"/>
      <c r="D69" s="67"/>
      <c r="E69" s="67"/>
      <c r="F69" s="67"/>
      <c r="G69" s="67"/>
      <c r="H69" s="67"/>
      <c r="I69" s="67"/>
    </row>
    <row r="70" spans="1:9" x14ac:dyDescent="0.25">
      <c r="B70" s="2">
        <v>11</v>
      </c>
      <c r="C70" s="3" t="s">
        <v>223</v>
      </c>
      <c r="D70" s="5" t="s">
        <v>204</v>
      </c>
      <c r="G70" s="6">
        <v>12</v>
      </c>
    </row>
    <row r="71" spans="1:9" x14ac:dyDescent="0.25">
      <c r="D71" s="31" t="str">
        <f>SUBSTITUTE("Sp.mat: 0.00%",".",IF(VALUE("1.2")=1.2,".",","),2)</f>
        <v>Sp.mat: 0.00%</v>
      </c>
      <c r="F71" s="31" t="str">
        <f>SUBSTITUTE("Sp.man: 0.00%",".",IF(VALUE("1.2")=1.2,".",","),2)</f>
        <v>Sp.man: 0.00%</v>
      </c>
      <c r="G71" s="31" t="str">
        <f>SUBSTITUTE("Sp.uti: 0.00%",".",IF(VALUE("1.2")=1.2,".",","),2)</f>
        <v>Sp.uti: 0.00%</v>
      </c>
    </row>
    <row r="72" spans="1:9" x14ac:dyDescent="0.25">
      <c r="A72" s="60" t="s">
        <v>224</v>
      </c>
      <c r="B72" s="61"/>
      <c r="C72" s="61"/>
      <c r="D72" s="61"/>
      <c r="E72" s="61"/>
      <c r="F72" s="61"/>
      <c r="G72" s="61"/>
    </row>
    <row r="73" spans="1:9" x14ac:dyDescent="0.25">
      <c r="A73" s="61"/>
      <c r="B73" s="61"/>
      <c r="C73" s="61"/>
      <c r="D73" s="61"/>
      <c r="E73" s="61"/>
      <c r="F73" s="61"/>
      <c r="G73" s="61"/>
    </row>
    <row r="74" spans="1:9" x14ac:dyDescent="0.25">
      <c r="A74" s="64" t="s">
        <v>27</v>
      </c>
      <c r="B74" s="65"/>
      <c r="C74" s="65"/>
      <c r="D74" s="65"/>
      <c r="E74" s="65"/>
      <c r="F74" s="65"/>
      <c r="G74" s="65"/>
      <c r="H74" s="35"/>
      <c r="I74" s="36"/>
    </row>
    <row r="75" spans="1:9" x14ac:dyDescent="0.25">
      <c r="A75" s="67" t="s">
        <v>222</v>
      </c>
      <c r="B75" s="67"/>
      <c r="C75" s="67"/>
      <c r="D75" s="67"/>
      <c r="E75" s="67"/>
      <c r="F75" s="67"/>
      <c r="G75" s="67"/>
      <c r="H75" s="67"/>
      <c r="I75" s="67"/>
    </row>
    <row r="76" spans="1:9" x14ac:dyDescent="0.25">
      <c r="B76" s="2">
        <v>12</v>
      </c>
      <c r="C76" s="3" t="s">
        <v>225</v>
      </c>
      <c r="D76" s="5" t="s">
        <v>204</v>
      </c>
      <c r="G76" s="6">
        <v>26</v>
      </c>
    </row>
    <row r="77" spans="1:9" x14ac:dyDescent="0.25">
      <c r="D77" s="31" t="str">
        <f>SUBSTITUTE("Sp.mat: 0.00%",".",IF(VALUE("1.2")=1.2,".",","),2)</f>
        <v>Sp.mat: 0.00%</v>
      </c>
      <c r="F77" s="31" t="str">
        <f>SUBSTITUTE("Sp.man: 0.00%",".",IF(VALUE("1.2")=1.2,".",","),2)</f>
        <v>Sp.man: 0.00%</v>
      </c>
      <c r="G77" s="31" t="str">
        <f>SUBSTITUTE("Sp.uti: 0.00%",".",IF(VALUE("1.2")=1.2,".",","),2)</f>
        <v>Sp.uti: 0.00%</v>
      </c>
    </row>
    <row r="78" spans="1:9" x14ac:dyDescent="0.25">
      <c r="A78" s="60" t="s">
        <v>226</v>
      </c>
      <c r="B78" s="61"/>
      <c r="C78" s="61"/>
      <c r="D78" s="61"/>
      <c r="E78" s="61"/>
      <c r="F78" s="61"/>
      <c r="G78" s="61"/>
    </row>
    <row r="79" spans="1:9" x14ac:dyDescent="0.25">
      <c r="A79" s="61"/>
      <c r="B79" s="61"/>
      <c r="C79" s="61"/>
      <c r="D79" s="61"/>
      <c r="E79" s="61"/>
      <c r="F79" s="61"/>
      <c r="G79" s="61"/>
    </row>
    <row r="80" spans="1:9" x14ac:dyDescent="0.25">
      <c r="A80" s="62" t="s">
        <v>27</v>
      </c>
      <c r="B80" s="63"/>
      <c r="C80" s="63"/>
      <c r="D80" s="63"/>
      <c r="E80" s="63"/>
      <c r="F80" s="63"/>
      <c r="G80" s="63"/>
      <c r="H80" s="33"/>
      <c r="I80" s="34"/>
    </row>
    <row r="81" spans="1:9" x14ac:dyDescent="0.25">
      <c r="B81" s="2">
        <v>13</v>
      </c>
      <c r="C81" s="3" t="s">
        <v>227</v>
      </c>
      <c r="D81" s="5" t="s">
        <v>204</v>
      </c>
      <c r="G81" s="6">
        <v>26</v>
      </c>
    </row>
    <row r="82" spans="1:9" x14ac:dyDescent="0.25">
      <c r="D82" s="31" t="str">
        <f>SUBSTITUTE("Sp.mat: 0.00%",".",IF(VALUE("1.2")=1.2,".",","),2)</f>
        <v>Sp.mat: 0.00%</v>
      </c>
      <c r="F82" s="31" t="str">
        <f>SUBSTITUTE("Sp.man: 0.00%",".",IF(VALUE("1.2")=1.2,".",","),2)</f>
        <v>Sp.man: 0.00%</v>
      </c>
      <c r="G82" s="31" t="str">
        <f>SUBSTITUTE("Sp.uti: 0.00%",".",IF(VALUE("1.2")=1.2,".",","),2)</f>
        <v>Sp.uti: 0.00%</v>
      </c>
    </row>
    <row r="83" spans="1:9" x14ac:dyDescent="0.25">
      <c r="A83" s="60" t="s">
        <v>228</v>
      </c>
      <c r="B83" s="61"/>
      <c r="C83" s="61"/>
      <c r="D83" s="61"/>
      <c r="E83" s="61"/>
      <c r="F83" s="61"/>
      <c r="G83" s="61"/>
    </row>
    <row r="84" spans="1:9" x14ac:dyDescent="0.25">
      <c r="A84" s="61"/>
      <c r="B84" s="61"/>
      <c r="C84" s="61"/>
      <c r="D84" s="61"/>
      <c r="E84" s="61"/>
      <c r="F84" s="61"/>
      <c r="G84" s="61"/>
    </row>
    <row r="85" spans="1:9" x14ac:dyDescent="0.25">
      <c r="A85" s="62" t="s">
        <v>27</v>
      </c>
      <c r="B85" s="63"/>
      <c r="C85" s="63"/>
      <c r="D85" s="63"/>
      <c r="E85" s="63"/>
      <c r="F85" s="63"/>
      <c r="G85" s="63"/>
      <c r="H85" s="33"/>
      <c r="I85" s="34"/>
    </row>
    <row r="86" spans="1:9" x14ac:dyDescent="0.25">
      <c r="B86" s="2">
        <v>14</v>
      </c>
      <c r="C86" s="3" t="s">
        <v>229</v>
      </c>
      <c r="D86" s="5" t="s">
        <v>204</v>
      </c>
      <c r="G86" s="6">
        <v>22</v>
      </c>
    </row>
    <row r="87" spans="1:9" x14ac:dyDescent="0.25">
      <c r="D87" s="31" t="str">
        <f>SUBSTITUTE("Sp.mat: 0.00%",".",IF(VALUE("1.2")=1.2,".",","),2)</f>
        <v>Sp.mat: 0.00%</v>
      </c>
      <c r="F87" s="31" t="str">
        <f>SUBSTITUTE("Sp.man: 0.00%",".",IF(VALUE("1.2")=1.2,".",","),2)</f>
        <v>Sp.man: 0.00%</v>
      </c>
      <c r="G87" s="31" t="str">
        <f>SUBSTITUTE("Sp.uti: 0.00%",".",IF(VALUE("1.2")=1.2,".",","),2)</f>
        <v>Sp.uti: 0.00%</v>
      </c>
    </row>
    <row r="88" spans="1:9" x14ac:dyDescent="0.25">
      <c r="A88" s="60" t="s">
        <v>230</v>
      </c>
      <c r="B88" s="61"/>
      <c r="C88" s="61"/>
      <c r="D88" s="61"/>
      <c r="E88" s="61"/>
      <c r="F88" s="61"/>
      <c r="G88" s="61"/>
    </row>
    <row r="89" spans="1:9" x14ac:dyDescent="0.25">
      <c r="A89" s="61"/>
      <c r="B89" s="61"/>
      <c r="C89" s="61"/>
      <c r="D89" s="61"/>
      <c r="E89" s="61"/>
      <c r="F89" s="61"/>
      <c r="G89" s="61"/>
    </row>
    <row r="90" spans="1:9" x14ac:dyDescent="0.25">
      <c r="A90" s="62" t="s">
        <v>27</v>
      </c>
      <c r="B90" s="63"/>
      <c r="C90" s="63"/>
      <c r="D90" s="63"/>
      <c r="E90" s="63"/>
      <c r="F90" s="63"/>
      <c r="G90" s="63"/>
      <c r="H90" s="33"/>
      <c r="I90" s="34"/>
    </row>
    <row r="91" spans="1:9" x14ac:dyDescent="0.25">
      <c r="B91" s="2">
        <v>15</v>
      </c>
      <c r="C91" s="3" t="s">
        <v>231</v>
      </c>
      <c r="D91" s="5" t="s">
        <v>204</v>
      </c>
      <c r="G91" s="6">
        <v>10</v>
      </c>
    </row>
    <row r="92" spans="1:9" x14ac:dyDescent="0.25">
      <c r="D92" s="31" t="str">
        <f>SUBSTITUTE("Sp.mat: 0.00%",".",IF(VALUE("1.2")=1.2,".",","),2)</f>
        <v>Sp.mat: 0.00%</v>
      </c>
      <c r="F92" s="31" t="str">
        <f>SUBSTITUTE("Sp.man: 0.00%",".",IF(VALUE("1.2")=1.2,".",","),2)</f>
        <v>Sp.man: 0.00%</v>
      </c>
      <c r="G92" s="31" t="str">
        <f>SUBSTITUTE("Sp.uti: 0.00%",".",IF(VALUE("1.2")=1.2,".",","),2)</f>
        <v>Sp.uti: 0.00%</v>
      </c>
    </row>
    <row r="93" spans="1:9" x14ac:dyDescent="0.25">
      <c r="A93" s="60" t="s">
        <v>232</v>
      </c>
      <c r="B93" s="61"/>
      <c r="C93" s="61"/>
      <c r="D93" s="61"/>
      <c r="E93" s="61"/>
      <c r="F93" s="61"/>
      <c r="G93" s="61"/>
    </row>
    <row r="94" spans="1:9" x14ac:dyDescent="0.25">
      <c r="A94" s="61"/>
      <c r="B94" s="61"/>
      <c r="C94" s="61"/>
      <c r="D94" s="61"/>
      <c r="E94" s="61"/>
      <c r="F94" s="61"/>
      <c r="G94" s="61"/>
    </row>
    <row r="95" spans="1:9" x14ac:dyDescent="0.25">
      <c r="A95" s="62" t="s">
        <v>27</v>
      </c>
      <c r="B95" s="63"/>
      <c r="C95" s="63"/>
      <c r="D95" s="63"/>
      <c r="E95" s="63"/>
      <c r="F95" s="63"/>
      <c r="G95" s="63"/>
      <c r="H95" s="33"/>
      <c r="I95" s="34"/>
    </row>
    <row r="96" spans="1:9" x14ac:dyDescent="0.25">
      <c r="B96" s="2">
        <v>16</v>
      </c>
      <c r="C96" s="3" t="s">
        <v>233</v>
      </c>
      <c r="D96" s="5" t="s">
        <v>204</v>
      </c>
      <c r="G96" s="6">
        <v>23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60" t="s">
        <v>234</v>
      </c>
      <c r="B98" s="61"/>
      <c r="C98" s="61"/>
      <c r="D98" s="61"/>
      <c r="E98" s="61"/>
      <c r="F98" s="61"/>
      <c r="G98" s="61"/>
    </row>
    <row r="99" spans="1:9" x14ac:dyDescent="0.25">
      <c r="A99" s="61"/>
      <c r="B99" s="61"/>
      <c r="C99" s="61"/>
      <c r="D99" s="61"/>
      <c r="E99" s="61"/>
      <c r="F99" s="61"/>
      <c r="G99" s="61"/>
    </row>
    <row r="100" spans="1:9" x14ac:dyDescent="0.25">
      <c r="A100" s="64" t="s">
        <v>27</v>
      </c>
      <c r="B100" s="65"/>
      <c r="C100" s="65"/>
      <c r="D100" s="65"/>
      <c r="E100" s="65"/>
      <c r="F100" s="65"/>
      <c r="G100" s="65"/>
      <c r="H100" s="35"/>
      <c r="I100" s="36"/>
    </row>
    <row r="101" spans="1:9" x14ac:dyDescent="0.25">
      <c r="A101" s="67" t="s">
        <v>235</v>
      </c>
      <c r="B101" s="67"/>
      <c r="C101" s="67"/>
      <c r="D101" s="67"/>
      <c r="E101" s="67"/>
      <c r="F101" s="67"/>
      <c r="G101" s="67"/>
      <c r="H101" s="67"/>
      <c r="I101" s="67"/>
    </row>
    <row r="102" spans="1:9" x14ac:dyDescent="0.25">
      <c r="B102" s="2">
        <v>17</v>
      </c>
      <c r="C102" s="3" t="s">
        <v>236</v>
      </c>
      <c r="D102" s="5" t="s">
        <v>204</v>
      </c>
      <c r="G102" s="6">
        <v>3</v>
      </c>
    </row>
    <row r="103" spans="1:9" x14ac:dyDescent="0.25">
      <c r="D103" s="31" t="str">
        <f>SUBSTITUTE("Sp.mat: 0.00%",".",IF(VALUE("1.2")=1.2,".",","),2)</f>
        <v>Sp.mat: 0.00%</v>
      </c>
      <c r="F103" s="31" t="str">
        <f>SUBSTITUTE("Sp.man: 0.00%",".",IF(VALUE("1.2")=1.2,".",","),2)</f>
        <v>Sp.man: 0.00%</v>
      </c>
      <c r="G103" s="31" t="str">
        <f>SUBSTITUTE("Sp.uti: 0.00%",".",IF(VALUE("1.2")=1.2,".",","),2)</f>
        <v>Sp.uti: 0.00%</v>
      </c>
    </row>
    <row r="104" spans="1:9" x14ac:dyDescent="0.25">
      <c r="A104" s="60" t="s">
        <v>237</v>
      </c>
      <c r="B104" s="61"/>
      <c r="C104" s="61"/>
      <c r="D104" s="61"/>
      <c r="E104" s="61"/>
      <c r="F104" s="61"/>
      <c r="G104" s="61"/>
    </row>
    <row r="105" spans="1:9" x14ac:dyDescent="0.25">
      <c r="A105" s="61"/>
      <c r="B105" s="61"/>
      <c r="C105" s="61"/>
      <c r="D105" s="61"/>
      <c r="E105" s="61"/>
      <c r="F105" s="61"/>
      <c r="G105" s="61"/>
    </row>
    <row r="106" spans="1:9" x14ac:dyDescent="0.25">
      <c r="A106" s="64" t="s">
        <v>27</v>
      </c>
      <c r="B106" s="65"/>
      <c r="C106" s="65"/>
      <c r="D106" s="65"/>
      <c r="E106" s="65"/>
      <c r="F106" s="65"/>
      <c r="G106" s="65"/>
      <c r="H106" s="35"/>
      <c r="I106" s="36"/>
    </row>
    <row r="107" spans="1:9" x14ac:dyDescent="0.25">
      <c r="A107" s="67" t="s">
        <v>238</v>
      </c>
      <c r="B107" s="67"/>
      <c r="C107" s="67"/>
      <c r="D107" s="67"/>
      <c r="E107" s="67"/>
      <c r="F107" s="67"/>
      <c r="G107" s="67"/>
      <c r="H107" s="67"/>
      <c r="I107" s="67"/>
    </row>
    <row r="108" spans="1:9" x14ac:dyDescent="0.25">
      <c r="B108" s="2">
        <v>18</v>
      </c>
      <c r="C108" s="3" t="s">
        <v>233</v>
      </c>
      <c r="D108" s="5" t="s">
        <v>204</v>
      </c>
      <c r="G108" s="6">
        <v>12</v>
      </c>
    </row>
    <row r="109" spans="1:9" x14ac:dyDescent="0.25">
      <c r="D109" s="31" t="str">
        <f>SUBSTITUTE("Sp.mat: 0.00%",".",IF(VALUE("1.2")=1.2,".",","),2)</f>
        <v>Sp.mat: 0.00%</v>
      </c>
      <c r="F109" s="31" t="str">
        <f>SUBSTITUTE("Sp.man: 0.00%",".",IF(VALUE("1.2")=1.2,".",","),2)</f>
        <v>Sp.man: 0.00%</v>
      </c>
      <c r="G109" s="31" t="str">
        <f>SUBSTITUTE("Sp.uti: 0.00%",".",IF(VALUE("1.2")=1.2,".",","),2)</f>
        <v>Sp.uti: 0.00%</v>
      </c>
    </row>
    <row r="110" spans="1:9" x14ac:dyDescent="0.25">
      <c r="A110" s="60" t="s">
        <v>234</v>
      </c>
      <c r="B110" s="61"/>
      <c r="C110" s="61"/>
      <c r="D110" s="61"/>
      <c r="E110" s="61"/>
      <c r="F110" s="61"/>
      <c r="G110" s="61"/>
    </row>
    <row r="111" spans="1:9" x14ac:dyDescent="0.25">
      <c r="A111" s="61"/>
      <c r="B111" s="61"/>
      <c r="C111" s="61"/>
      <c r="D111" s="61"/>
      <c r="E111" s="61"/>
      <c r="F111" s="61"/>
      <c r="G111" s="61"/>
    </row>
    <row r="112" spans="1:9" x14ac:dyDescent="0.25">
      <c r="A112" s="64" t="s">
        <v>27</v>
      </c>
      <c r="B112" s="65"/>
      <c r="C112" s="65"/>
      <c r="D112" s="65"/>
      <c r="E112" s="65"/>
      <c r="F112" s="65"/>
      <c r="G112" s="65"/>
      <c r="H112" s="35"/>
      <c r="I112" s="36"/>
    </row>
    <row r="113" spans="1:9" x14ac:dyDescent="0.25">
      <c r="A113" s="67" t="s">
        <v>239</v>
      </c>
      <c r="B113" s="67"/>
      <c r="C113" s="67"/>
      <c r="D113" s="67"/>
      <c r="E113" s="67"/>
      <c r="F113" s="67"/>
      <c r="G113" s="67"/>
      <c r="H113" s="67"/>
      <c r="I113" s="67"/>
    </row>
    <row r="114" spans="1:9" x14ac:dyDescent="0.25">
      <c r="B114" s="2">
        <v>19</v>
      </c>
      <c r="C114" s="3" t="s">
        <v>236</v>
      </c>
      <c r="D114" s="5" t="s">
        <v>204</v>
      </c>
      <c r="G114" s="6">
        <v>3</v>
      </c>
    </row>
    <row r="115" spans="1:9" x14ac:dyDescent="0.25">
      <c r="D115" s="31" t="str">
        <f>SUBSTITUTE("Sp.mat: 0.00%",".",IF(VALUE("1.2")=1.2,".",","),2)</f>
        <v>Sp.mat: 0.00%</v>
      </c>
      <c r="F115" s="31" t="str">
        <f>SUBSTITUTE("Sp.man: 0.00%",".",IF(VALUE("1.2")=1.2,".",","),2)</f>
        <v>Sp.man: 0.00%</v>
      </c>
      <c r="G115" s="31" t="str">
        <f>SUBSTITUTE("Sp.uti: 0.00%",".",IF(VALUE("1.2")=1.2,".",","),2)</f>
        <v>Sp.uti: 0.00%</v>
      </c>
    </row>
    <row r="116" spans="1:9" x14ac:dyDescent="0.25">
      <c r="A116" s="60" t="s">
        <v>237</v>
      </c>
      <c r="B116" s="61"/>
      <c r="C116" s="61"/>
      <c r="D116" s="61"/>
      <c r="E116" s="61"/>
      <c r="F116" s="61"/>
      <c r="G116" s="61"/>
    </row>
    <row r="117" spans="1:9" x14ac:dyDescent="0.25">
      <c r="A117" s="61"/>
      <c r="B117" s="61"/>
      <c r="C117" s="61"/>
      <c r="D117" s="61"/>
      <c r="E117" s="61"/>
      <c r="F117" s="61"/>
      <c r="G117" s="61"/>
    </row>
    <row r="118" spans="1:9" x14ac:dyDescent="0.25">
      <c r="A118" s="64" t="s">
        <v>27</v>
      </c>
      <c r="B118" s="65"/>
      <c r="C118" s="65"/>
      <c r="D118" s="65"/>
      <c r="E118" s="65"/>
      <c r="F118" s="65"/>
      <c r="G118" s="65"/>
      <c r="H118" s="35"/>
      <c r="I118" s="36"/>
    </row>
    <row r="119" spans="1:9" x14ac:dyDescent="0.25">
      <c r="A119" s="67" t="s">
        <v>240</v>
      </c>
      <c r="B119" s="67"/>
      <c r="C119" s="67"/>
      <c r="D119" s="67"/>
      <c r="E119" s="67"/>
      <c r="F119" s="67"/>
      <c r="G119" s="67"/>
      <c r="H119" s="67"/>
      <c r="I119" s="67"/>
    </row>
    <row r="120" spans="1:9" x14ac:dyDescent="0.25">
      <c r="B120" s="2">
        <v>20</v>
      </c>
      <c r="C120" s="3" t="s">
        <v>241</v>
      </c>
      <c r="D120" s="5" t="s">
        <v>204</v>
      </c>
      <c r="G120" s="6">
        <v>2</v>
      </c>
    </row>
    <row r="121" spans="1:9" x14ac:dyDescent="0.25">
      <c r="D121" s="31" t="str">
        <f>SUBSTITUTE("Sp.mat: 0.00%",".",IF(VALUE("1.2")=1.2,".",","),2)</f>
        <v>Sp.mat: 0.00%</v>
      </c>
      <c r="F121" s="31" t="str">
        <f>SUBSTITUTE("Sp.man: 0.00%",".",IF(VALUE("1.2")=1.2,".",","),2)</f>
        <v>Sp.man: 0.00%</v>
      </c>
      <c r="G121" s="31" t="str">
        <f>SUBSTITUTE("Sp.uti: 0.00%",".",IF(VALUE("1.2")=1.2,".",","),2)</f>
        <v>Sp.uti: 0.00%</v>
      </c>
    </row>
    <row r="122" spans="1:9" x14ac:dyDescent="0.25">
      <c r="A122" s="60" t="s">
        <v>242</v>
      </c>
      <c r="B122" s="61"/>
      <c r="C122" s="61"/>
      <c r="D122" s="61"/>
      <c r="E122" s="61"/>
      <c r="F122" s="61"/>
      <c r="G122" s="61"/>
    </row>
    <row r="123" spans="1:9" x14ac:dyDescent="0.25">
      <c r="A123" s="61"/>
      <c r="B123" s="61"/>
      <c r="C123" s="61"/>
      <c r="D123" s="61"/>
      <c r="E123" s="61"/>
      <c r="F123" s="61"/>
      <c r="G123" s="61"/>
    </row>
    <row r="124" spans="1:9" x14ac:dyDescent="0.25">
      <c r="A124" s="64" t="s">
        <v>243</v>
      </c>
      <c r="B124" s="65"/>
      <c r="C124" s="65"/>
      <c r="D124" s="65"/>
      <c r="E124" s="65"/>
      <c r="F124" s="65"/>
      <c r="G124" s="65"/>
      <c r="H124" s="35"/>
      <c r="I124" s="36"/>
    </row>
    <row r="125" spans="1:9" x14ac:dyDescent="0.25">
      <c r="A125" s="67" t="s">
        <v>244</v>
      </c>
      <c r="B125" s="67"/>
      <c r="C125" s="67"/>
      <c r="D125" s="67"/>
      <c r="E125" s="67"/>
      <c r="F125" s="67"/>
      <c r="G125" s="67"/>
      <c r="H125" s="67"/>
      <c r="I125" s="67"/>
    </row>
    <row r="126" spans="1:9" x14ac:dyDescent="0.25">
      <c r="B126" s="2">
        <v>21</v>
      </c>
      <c r="C126" s="3" t="s">
        <v>245</v>
      </c>
      <c r="D126" s="5" t="s">
        <v>204</v>
      </c>
      <c r="G126" s="6">
        <v>5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60" t="s">
        <v>246</v>
      </c>
      <c r="B128" s="61"/>
      <c r="C128" s="61"/>
      <c r="D128" s="61"/>
      <c r="E128" s="61"/>
      <c r="F128" s="61"/>
      <c r="G128" s="61"/>
    </row>
    <row r="129" spans="1:9" x14ac:dyDescent="0.25">
      <c r="A129" s="61"/>
      <c r="B129" s="61"/>
      <c r="C129" s="61"/>
      <c r="D129" s="61"/>
      <c r="E129" s="61"/>
      <c r="F129" s="61"/>
      <c r="G129" s="61"/>
    </row>
    <row r="130" spans="1:9" x14ac:dyDescent="0.25">
      <c r="A130" s="62" t="s">
        <v>27</v>
      </c>
      <c r="B130" s="63"/>
      <c r="C130" s="63"/>
      <c r="D130" s="63"/>
      <c r="E130" s="63"/>
      <c r="F130" s="63"/>
      <c r="G130" s="63"/>
      <c r="H130" s="33"/>
      <c r="I130" s="34"/>
    </row>
    <row r="131" spans="1:9" x14ac:dyDescent="0.25">
      <c r="B131" s="2">
        <v>22</v>
      </c>
      <c r="C131" s="3" t="s">
        <v>247</v>
      </c>
      <c r="D131" s="5" t="s">
        <v>204</v>
      </c>
      <c r="G131" s="6">
        <v>12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60" t="s">
        <v>248</v>
      </c>
      <c r="B133" s="61"/>
      <c r="C133" s="61"/>
      <c r="D133" s="61"/>
      <c r="E133" s="61"/>
      <c r="F133" s="61"/>
      <c r="G133" s="61"/>
    </row>
    <row r="134" spans="1:9" x14ac:dyDescent="0.25">
      <c r="A134" s="61"/>
      <c r="B134" s="61"/>
      <c r="C134" s="61"/>
      <c r="D134" s="61"/>
      <c r="E134" s="61"/>
      <c r="F134" s="61"/>
      <c r="G134" s="61"/>
    </row>
    <row r="135" spans="1:9" x14ac:dyDescent="0.25">
      <c r="A135" s="62" t="s">
        <v>27</v>
      </c>
      <c r="B135" s="63"/>
      <c r="C135" s="63"/>
      <c r="D135" s="63"/>
      <c r="E135" s="63"/>
      <c r="F135" s="63"/>
      <c r="G135" s="63"/>
      <c r="H135" s="33"/>
      <c r="I135" s="34"/>
    </row>
    <row r="136" spans="1:9" x14ac:dyDescent="0.25">
      <c r="B136" s="2">
        <v>23</v>
      </c>
      <c r="C136" s="3" t="s">
        <v>249</v>
      </c>
      <c r="D136" s="5" t="s">
        <v>29</v>
      </c>
      <c r="G136" s="6">
        <v>1.2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60" t="s">
        <v>250</v>
      </c>
      <c r="B138" s="61"/>
      <c r="C138" s="61"/>
      <c r="D138" s="61"/>
      <c r="E138" s="61"/>
      <c r="F138" s="61"/>
      <c r="G138" s="61"/>
    </row>
    <row r="139" spans="1:9" x14ac:dyDescent="0.25">
      <c r="A139" s="61"/>
      <c r="B139" s="61"/>
      <c r="C139" s="61"/>
      <c r="D139" s="61"/>
      <c r="E139" s="61"/>
      <c r="F139" s="61"/>
      <c r="G139" s="61"/>
    </row>
    <row r="140" spans="1:9" x14ac:dyDescent="0.25">
      <c r="A140" s="62" t="s">
        <v>27</v>
      </c>
      <c r="B140" s="63"/>
      <c r="C140" s="63"/>
      <c r="D140" s="63"/>
      <c r="E140" s="63"/>
      <c r="F140" s="63"/>
      <c r="G140" s="63"/>
      <c r="H140" s="33"/>
      <c r="I140" s="34"/>
    </row>
    <row r="141" spans="1:9" x14ac:dyDescent="0.25">
      <c r="B141" s="2">
        <v>24</v>
      </c>
      <c r="C141" s="3" t="s">
        <v>251</v>
      </c>
      <c r="D141" s="5" t="s">
        <v>29</v>
      </c>
      <c r="G141" s="6">
        <v>1.2</v>
      </c>
    </row>
    <row r="142" spans="1:9" x14ac:dyDescent="0.25">
      <c r="D142" s="31" t="str">
        <f>SUBSTITUTE("Sp.mat: 0.00%",".",IF(VALUE("1.2")=1.2,".",","),2)</f>
        <v>Sp.mat: 0.00%</v>
      </c>
      <c r="F142" s="31" t="str">
        <f>SUBSTITUTE("Sp.man: 0.00%",".",IF(VALUE("1.2")=1.2,".",","),2)</f>
        <v>Sp.man: 0.00%</v>
      </c>
      <c r="G142" s="31" t="str">
        <f>SUBSTITUTE("Sp.uti: 0.00%",".",IF(VALUE("1.2")=1.2,".",","),2)</f>
        <v>Sp.uti: 0.00%</v>
      </c>
    </row>
    <row r="143" spans="1:9" x14ac:dyDescent="0.25">
      <c r="A143" s="60" t="s">
        <v>252</v>
      </c>
      <c r="B143" s="61"/>
      <c r="C143" s="61"/>
      <c r="D143" s="61"/>
      <c r="E143" s="61"/>
      <c r="F143" s="61"/>
      <c r="G143" s="61"/>
    </row>
    <row r="144" spans="1:9" x14ac:dyDescent="0.25">
      <c r="A144" s="61"/>
      <c r="B144" s="61"/>
      <c r="C144" s="61"/>
      <c r="D144" s="61"/>
      <c r="E144" s="61"/>
      <c r="F144" s="61"/>
      <c r="G144" s="61"/>
    </row>
    <row r="145" spans="1:19" x14ac:dyDescent="0.25">
      <c r="A145" s="62" t="s">
        <v>27</v>
      </c>
      <c r="B145" s="63"/>
      <c r="C145" s="63"/>
      <c r="D145" s="63"/>
      <c r="E145" s="63"/>
      <c r="F145" s="63"/>
      <c r="G145" s="63"/>
      <c r="H145" s="33"/>
      <c r="I145" s="34"/>
    </row>
    <row r="146" spans="1:19" x14ac:dyDescent="0.25">
      <c r="B146" s="2">
        <v>25</v>
      </c>
      <c r="C146" s="3" t="s">
        <v>253</v>
      </c>
      <c r="D146" s="5" t="s">
        <v>29</v>
      </c>
      <c r="G146" s="6">
        <v>1</v>
      </c>
    </row>
    <row r="147" spans="1:19" x14ac:dyDescent="0.25">
      <c r="D147" s="31" t="str">
        <f>SUBSTITUTE("Sp.mat: 0.00%",".",IF(VALUE("1.2")=1.2,".",","),2)</f>
        <v>Sp.mat: 0.00%</v>
      </c>
      <c r="F147" s="31" t="str">
        <f>SUBSTITUTE("Sp.man: 0.00%",".",IF(VALUE("1.2")=1.2,".",","),2)</f>
        <v>Sp.man: 0.00%</v>
      </c>
      <c r="G147" s="31" t="str">
        <f>SUBSTITUTE("Sp.uti: 0.00%",".",IF(VALUE("1.2")=1.2,".",","),2)</f>
        <v>Sp.uti: 0.00%</v>
      </c>
    </row>
    <row r="148" spans="1:19" x14ac:dyDescent="0.25">
      <c r="A148" s="60" t="s">
        <v>254</v>
      </c>
      <c r="B148" s="61"/>
      <c r="C148" s="61"/>
      <c r="D148" s="61"/>
      <c r="E148" s="61"/>
      <c r="F148" s="61"/>
      <c r="G148" s="61"/>
    </row>
    <row r="149" spans="1:19" x14ac:dyDescent="0.25">
      <c r="A149" s="61"/>
      <c r="B149" s="61"/>
      <c r="C149" s="61"/>
      <c r="D149" s="61"/>
      <c r="E149" s="61"/>
      <c r="F149" s="61"/>
      <c r="G149" s="61"/>
    </row>
    <row r="150" spans="1:19" x14ac:dyDescent="0.25">
      <c r="A150" s="62" t="s">
        <v>27</v>
      </c>
      <c r="B150" s="63"/>
      <c r="C150" s="63"/>
      <c r="D150" s="63"/>
      <c r="E150" s="63"/>
      <c r="F150" s="63"/>
      <c r="G150" s="63"/>
      <c r="H150" s="33"/>
      <c r="I150" s="34"/>
    </row>
    <row r="151" spans="1:19" x14ac:dyDescent="0.25">
      <c r="B151" s="2">
        <v>26</v>
      </c>
      <c r="C151" s="3" t="s">
        <v>255</v>
      </c>
      <c r="D151" s="5" t="s">
        <v>204</v>
      </c>
      <c r="G151" s="6">
        <v>26</v>
      </c>
    </row>
    <row r="152" spans="1:19" x14ac:dyDescent="0.25">
      <c r="D152" s="31" t="str">
        <f>SUBSTITUTE("Sp.mat: 0.00%",".",IF(VALUE("1.2")=1.2,".",","),2)</f>
        <v>Sp.mat: 0.00%</v>
      </c>
      <c r="F152" s="31" t="str">
        <f>SUBSTITUTE("Sp.man: 0.00%",".",IF(VALUE("1.2")=1.2,".",","),2)</f>
        <v>Sp.man: 0.00%</v>
      </c>
      <c r="G152" s="31" t="str">
        <f>SUBSTITUTE("Sp.uti: 0.00%",".",IF(VALUE("1.2")=1.2,".",","),2)</f>
        <v>Sp.uti: 0.00%</v>
      </c>
    </row>
    <row r="153" spans="1:19" x14ac:dyDescent="0.25">
      <c r="A153" s="60" t="s">
        <v>256</v>
      </c>
      <c r="B153" s="61"/>
      <c r="C153" s="61"/>
      <c r="D153" s="61"/>
      <c r="E153" s="61"/>
      <c r="F153" s="61"/>
      <c r="G153" s="61"/>
    </row>
    <row r="154" spans="1:19" x14ac:dyDescent="0.25">
      <c r="A154" s="61"/>
      <c r="B154" s="61"/>
      <c r="C154" s="61"/>
      <c r="D154" s="61"/>
      <c r="E154" s="61"/>
      <c r="F154" s="61"/>
      <c r="G154" s="61"/>
    </row>
    <row r="155" spans="1:19" x14ac:dyDescent="0.25">
      <c r="A155" s="64" t="s">
        <v>27</v>
      </c>
      <c r="B155" s="65"/>
      <c r="C155" s="65"/>
      <c r="D155" s="65"/>
      <c r="E155" s="65"/>
      <c r="F155" s="65"/>
      <c r="G155" s="65"/>
      <c r="H155" s="35"/>
      <c r="I155" s="36"/>
    </row>
    <row r="156" spans="1:19" x14ac:dyDescent="0.25">
      <c r="A156" s="66" t="s">
        <v>257</v>
      </c>
      <c r="B156" s="66"/>
      <c r="C156" s="66"/>
      <c r="D156" s="66"/>
      <c r="E156" s="66"/>
      <c r="F156" s="66"/>
      <c r="G156" s="66"/>
      <c r="H156" s="66"/>
      <c r="I156" s="66"/>
    </row>
    <row r="157" spans="1:19" x14ac:dyDescent="0.25">
      <c r="A157" s="63" t="s">
        <v>258</v>
      </c>
      <c r="B157" s="63"/>
      <c r="C157" s="63"/>
      <c r="D157" s="63"/>
      <c r="E157" s="63"/>
      <c r="F157" s="63"/>
      <c r="G157" s="63"/>
      <c r="H157" s="63"/>
      <c r="I157" s="63"/>
    </row>
    <row r="158" spans="1:19" x14ac:dyDescent="0.25">
      <c r="B158" s="37" t="s">
        <v>97</v>
      </c>
      <c r="E158" s="4">
        <f>SUMIF(J13:J155,"1",I13:I155)</f>
        <v>0</v>
      </c>
      <c r="F158" s="4">
        <f>SUMIF(J13:J155,"2",I13:I155)</f>
        <v>0</v>
      </c>
      <c r="G158" s="4">
        <f>SUMIF(J13:J155,"3",I13:I155)</f>
        <v>0</v>
      </c>
      <c r="H158" s="4">
        <f>SUMIF(J13:J155,"4",I13:I155)</f>
        <v>0</v>
      </c>
      <c r="I158" s="4">
        <f>SUMIF(J13:J155,"5",I13:I155)</f>
        <v>0</v>
      </c>
      <c r="K158" s="4">
        <f>SUMIF(J13:J155,"3",K13:K155)</f>
        <v>0</v>
      </c>
      <c r="L158" s="4">
        <f>SUMIF(J13:J155,"3",L13:L155)</f>
        <v>0</v>
      </c>
      <c r="M158" s="4">
        <f>SUMIF(J13:J155,"3",M13:M155)</f>
        <v>0</v>
      </c>
      <c r="N158" s="4">
        <f>SUMIF(J13:J155,"4",N13:N155)</f>
        <v>0</v>
      </c>
      <c r="O158" s="4">
        <f>SUMIF(J13:J155,"4",O13:O155)</f>
        <v>0</v>
      </c>
      <c r="P158" s="4">
        <f>SUMIF(J13:J155,"4",P13:P155)</f>
        <v>0</v>
      </c>
      <c r="Q158" s="4">
        <f>SUMIF(J13:J155,"4",Q13:Q155)</f>
        <v>0</v>
      </c>
      <c r="R158" s="4">
        <f>SUMIF(J13:J155,"4",R13:R155)</f>
        <v>0</v>
      </c>
      <c r="S158" s="4">
        <f>SUMIF(J13:J155,"4",S13:S155)</f>
        <v>0</v>
      </c>
    </row>
    <row r="159" spans="1:19" hidden="1" x14ac:dyDescent="0.25">
      <c r="B159" s="37" t="s">
        <v>98</v>
      </c>
    </row>
    <row r="160" spans="1:19" hidden="1" x14ac:dyDescent="0.25">
      <c r="B160" s="37" t="s">
        <v>99</v>
      </c>
      <c r="G160" s="4">
        <f>$K$158*1</f>
        <v>0</v>
      </c>
    </row>
    <row r="161" spans="2:9" hidden="1" x14ac:dyDescent="0.25">
      <c r="B161" s="37" t="s">
        <v>100</v>
      </c>
      <c r="G161" s="4">
        <f>$L$158*1</f>
        <v>0</v>
      </c>
    </row>
    <row r="162" spans="2:9" hidden="1" x14ac:dyDescent="0.25">
      <c r="B162" s="37" t="s">
        <v>101</v>
      </c>
      <c r="G162" s="4">
        <f>G158-G160-G161</f>
        <v>0</v>
      </c>
    </row>
    <row r="163" spans="2:9" hidden="1" x14ac:dyDescent="0.25">
      <c r="B163" s="37" t="s">
        <v>102</v>
      </c>
      <c r="E163" s="4">
        <f>IF("G"="Nu",0*1,0)</f>
        <v>0</v>
      </c>
      <c r="I163" s="4">
        <f>E163</f>
        <v>0</v>
      </c>
    </row>
    <row r="164" spans="2:9" hidden="1" x14ac:dyDescent="0.25">
      <c r="B164" s="37" t="s">
        <v>103</v>
      </c>
      <c r="D164" s="38" t="str">
        <f>CONCATENATE(TEXT(0,REPLACE("#.####",2,1,"."))," x")</f>
        <v>. x</v>
      </c>
      <c r="E164" s="4">
        <f>IF("G"="Nu",0*1,0)</f>
        <v>0</v>
      </c>
      <c r="I164" s="4">
        <f>E164*0</f>
        <v>0</v>
      </c>
    </row>
    <row r="165" spans="2:9" x14ac:dyDescent="0.25">
      <c r="B165" s="37" t="s">
        <v>104</v>
      </c>
      <c r="E165" s="4">
        <f>0</f>
        <v>0</v>
      </c>
      <c r="F165" s="4">
        <f>0</f>
        <v>0</v>
      </c>
      <c r="G165" s="4">
        <f>0</f>
        <v>0</v>
      </c>
      <c r="H165" s="4">
        <f>IF(H158=0,1,H176/H158)</f>
        <v>1</v>
      </c>
    </row>
    <row r="166" spans="2:9" x14ac:dyDescent="0.25">
      <c r="B166" s="39" t="s">
        <v>105</v>
      </c>
      <c r="C166" s="40"/>
      <c r="D166" s="41"/>
      <c r="E166" s="42"/>
      <c r="F166" s="42"/>
      <c r="G166" s="43"/>
      <c r="H166" s="32"/>
      <c r="I166" s="44"/>
    </row>
    <row r="167" spans="2:9" hidden="1" x14ac:dyDescent="0.25">
      <c r="B167" s="45" t="str">
        <f>CONCATENATE("  ","Impozit manopera        ")</f>
        <v xml:space="preserve">  Impozit manopera        </v>
      </c>
      <c r="D167" s="38">
        <f>0</f>
        <v>0</v>
      </c>
      <c r="F167" s="4">
        <f>F158*F165*D167</f>
        <v>0</v>
      </c>
      <c r="I167" s="46">
        <f t="shared" ref="I167:I174" si="0">F167</f>
        <v>0</v>
      </c>
    </row>
    <row r="168" spans="2:9" x14ac:dyDescent="0.25">
      <c r="B168" s="45" t="str">
        <f>CONCATENATE("  ","C.A.S.                  ")</f>
        <v xml:space="preserve">  C.A.S.                  </v>
      </c>
      <c r="D168" s="38">
        <f>0</f>
        <v>0</v>
      </c>
      <c r="F168" s="4">
        <f>(F158*F165+F167)*D168</f>
        <v>0</v>
      </c>
      <c r="I168" s="4">
        <f t="shared" si="0"/>
        <v>0</v>
      </c>
    </row>
    <row r="169" spans="2:9" x14ac:dyDescent="0.25">
      <c r="B169" s="45" t="str">
        <f>CONCATENATE("  ","C.A.S.S.                ")</f>
        <v xml:space="preserve">  C.A.S.S.                </v>
      </c>
      <c r="D169" s="38">
        <f>0</f>
        <v>0</v>
      </c>
      <c r="F169" s="4">
        <f>(F158*F165+F167)*D169</f>
        <v>0</v>
      </c>
      <c r="I169" s="4">
        <f t="shared" si="0"/>
        <v>0</v>
      </c>
    </row>
    <row r="170" spans="2:9" x14ac:dyDescent="0.25">
      <c r="B170" s="45" t="str">
        <f>CONCATENATE("  ","Aj.somaj                ")</f>
        <v xml:space="preserve">  Aj.somaj                </v>
      </c>
      <c r="D170" s="38">
        <f>0</f>
        <v>0</v>
      </c>
      <c r="F170" s="4">
        <f>(F158*F165+F167)*D170</f>
        <v>0</v>
      </c>
      <c r="I170" s="4">
        <f t="shared" si="0"/>
        <v>0</v>
      </c>
    </row>
    <row r="171" spans="2:9" x14ac:dyDescent="0.25">
      <c r="B171" s="45" t="str">
        <f>CONCATENATE("  ","Acc. munca, boli profes.")</f>
        <v xml:space="preserve">  Acc. munca, boli profes.</v>
      </c>
      <c r="D171" s="38">
        <f>0</f>
        <v>0</v>
      </c>
      <c r="F171" s="4">
        <f>(F158*F165+F167)*D171</f>
        <v>0</v>
      </c>
      <c r="I171" s="4">
        <f t="shared" si="0"/>
        <v>0</v>
      </c>
    </row>
    <row r="172" spans="2:9" x14ac:dyDescent="0.25">
      <c r="B172" s="45" t="str">
        <f>CONCATENATE("  ","Contr.Concedii Medicale ")</f>
        <v xml:space="preserve">  Contr.Concedii Medicale </v>
      </c>
      <c r="D172" s="38">
        <f>0</f>
        <v>0</v>
      </c>
      <c r="F172" s="4">
        <f>(F158*F165+F167)*D172</f>
        <v>0</v>
      </c>
      <c r="I172" s="4">
        <f t="shared" si="0"/>
        <v>0</v>
      </c>
    </row>
    <row r="173" spans="2:9" x14ac:dyDescent="0.25">
      <c r="B173" s="45" t="str">
        <f>CONCATENATE("  ","Comision ITM            ")</f>
        <v xml:space="preserve">  Comision ITM            </v>
      </c>
      <c r="D173" s="38">
        <f>0</f>
        <v>0</v>
      </c>
      <c r="F173" s="4">
        <f>(F158*F165+F167)*D173</f>
        <v>0</v>
      </c>
      <c r="I173" s="4">
        <f t="shared" si="0"/>
        <v>0</v>
      </c>
    </row>
    <row r="174" spans="2:9" x14ac:dyDescent="0.25">
      <c r="B174" s="45" t="str">
        <f>CONCATENATE("  ","Fond garantare salarii  ")</f>
        <v xml:space="preserve">  Fond garantare salarii  </v>
      </c>
      <c r="D174" s="38">
        <f>0</f>
        <v>0</v>
      </c>
      <c r="F174" s="4">
        <f>(F158*F165+F167)*D174</f>
        <v>0</v>
      </c>
      <c r="I174" s="4">
        <f t="shared" si="0"/>
        <v>0</v>
      </c>
    </row>
    <row r="175" spans="2:9" hidden="1" x14ac:dyDescent="0.25">
      <c r="B175" s="45" t="str">
        <f>CONCATENATE("  ","Chelt.tr.aprov.,depozit.")</f>
        <v xml:space="preserve">  Chelt.tr.aprov.,depozit.</v>
      </c>
      <c r="D175" s="38">
        <f>0</f>
        <v>0</v>
      </c>
      <c r="E175" s="4">
        <f>(E158+I163+I164)*E165*D175</f>
        <v>0</v>
      </c>
      <c r="I175" s="4">
        <f>E175</f>
        <v>0</v>
      </c>
    </row>
    <row r="176" spans="2:9" x14ac:dyDescent="0.25">
      <c r="B176" s="39" t="s">
        <v>106</v>
      </c>
      <c r="C176" s="40"/>
      <c r="D176" s="41"/>
      <c r="E176" s="44">
        <f>(E158+I163+I164)*E165+E175</f>
        <v>0</v>
      </c>
      <c r="F176" s="44">
        <f>F158*F165+F167+F168+F169+F170+F171+F172+F173+F174</f>
        <v>0</v>
      </c>
      <c r="G176" s="44">
        <f>G158*G165</f>
        <v>0</v>
      </c>
      <c r="H176" s="44">
        <f>($N$158*0+$O$158*0+$P$158*0)*1</f>
        <v>0</v>
      </c>
      <c r="I176" s="44">
        <f>SUM(E176:H176)</f>
        <v>0</v>
      </c>
    </row>
    <row r="177" spans="1:9" x14ac:dyDescent="0.25">
      <c r="B177" s="39" t="s">
        <v>107</v>
      </c>
      <c r="C177" s="40"/>
      <c r="D177" s="47">
        <f>0</f>
        <v>0</v>
      </c>
      <c r="E177" s="42" t="s">
        <v>108</v>
      </c>
      <c r="F177" s="42"/>
      <c r="G177" s="43"/>
      <c r="H177" s="32"/>
      <c r="I177" s="44">
        <f>I176*D177</f>
        <v>0</v>
      </c>
    </row>
    <row r="178" spans="1:9" x14ac:dyDescent="0.25">
      <c r="B178" s="39" t="s">
        <v>109</v>
      </c>
      <c r="C178" s="40"/>
      <c r="D178" s="47">
        <f>0</f>
        <v>0</v>
      </c>
      <c r="E178" s="42" t="s">
        <v>110</v>
      </c>
      <c r="F178" s="42"/>
      <c r="G178" s="43"/>
      <c r="H178" s="32"/>
      <c r="I178" s="44">
        <f>(I176+I177)*D178</f>
        <v>0</v>
      </c>
    </row>
    <row r="179" spans="1:9" hidden="1" x14ac:dyDescent="0.25">
      <c r="B179" s="37" t="s">
        <v>102</v>
      </c>
      <c r="D179" s="42" t="str">
        <f>CONCATENATE(TEXT(0,REPLACE("#.####",2,1,"."))," x")</f>
        <v>. x</v>
      </c>
      <c r="E179" s="4">
        <f>IF("G"="Nu",0*1,0)</f>
        <v>0</v>
      </c>
      <c r="I179" s="4">
        <f>E179*0</f>
        <v>0</v>
      </c>
    </row>
    <row r="180" spans="1:9" hidden="1" x14ac:dyDescent="0.25">
      <c r="B180" s="37" t="s">
        <v>103</v>
      </c>
      <c r="D180" s="38" t="str">
        <f>CONCATENATE(TEXT(0,REPLACE("#.####",2,1,"."))," x ",TEXT(0,REPLACE("#.####",2,1,"."))," x")</f>
        <v>. x . x</v>
      </c>
      <c r="E180" s="4">
        <f>IF("G"="Nu",0*1,0)</f>
        <v>0</v>
      </c>
      <c r="I180" s="4">
        <f>E180*0*0</f>
        <v>0</v>
      </c>
    </row>
    <row r="181" spans="1:9" x14ac:dyDescent="0.25">
      <c r="B181" s="39" t="s">
        <v>111</v>
      </c>
      <c r="C181" s="40"/>
      <c r="D181" s="49" t="s">
        <v>112</v>
      </c>
      <c r="E181" s="42"/>
      <c r="F181" s="42"/>
      <c r="G181" s="43"/>
      <c r="H181" s="32"/>
      <c r="I181" s="44">
        <f>I176+I177+I178+I179+I180</f>
        <v>0</v>
      </c>
    </row>
    <row r="182" spans="1:9" x14ac:dyDescent="0.25">
      <c r="B182" s="48"/>
      <c r="C182" s="40"/>
      <c r="D182" s="41"/>
      <c r="E182" s="42"/>
      <c r="F182" s="42"/>
      <c r="G182" s="43"/>
      <c r="H182" s="32"/>
      <c r="I182" s="44"/>
    </row>
    <row r="184" spans="1:9" x14ac:dyDescent="0.25">
      <c r="A184" s="59" t="s">
        <v>692</v>
      </c>
    </row>
    <row r="185" spans="1:9" x14ac:dyDescent="0.25">
      <c r="A185" s="59" t="s">
        <v>693</v>
      </c>
    </row>
  </sheetData>
  <mergeCells count="72">
    <mergeCell ref="A28:G28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3:I23"/>
    <mergeCell ref="A26:G27"/>
    <mergeCell ref="A54:G55"/>
    <mergeCell ref="A29:I29"/>
    <mergeCell ref="A32:G33"/>
    <mergeCell ref="A34:G34"/>
    <mergeCell ref="A35:I35"/>
    <mergeCell ref="A38:G39"/>
    <mergeCell ref="A40:G40"/>
    <mergeCell ref="A41:I41"/>
    <mergeCell ref="A44:G45"/>
    <mergeCell ref="A46:G46"/>
    <mergeCell ref="A49:G50"/>
    <mergeCell ref="A51:G51"/>
    <mergeCell ref="A78:G79"/>
    <mergeCell ref="A56:G56"/>
    <mergeCell ref="A57:I57"/>
    <mergeCell ref="A60:G61"/>
    <mergeCell ref="A62:G62"/>
    <mergeCell ref="A63:I63"/>
    <mergeCell ref="A66:G67"/>
    <mergeCell ref="A68:G68"/>
    <mergeCell ref="A69:I69"/>
    <mergeCell ref="A72:G73"/>
    <mergeCell ref="A74:G74"/>
    <mergeCell ref="A75:I75"/>
    <mergeCell ref="A106:G106"/>
    <mergeCell ref="A80:G80"/>
    <mergeCell ref="A83:G84"/>
    <mergeCell ref="A85:G85"/>
    <mergeCell ref="A88:G89"/>
    <mergeCell ref="A90:G90"/>
    <mergeCell ref="A93:G94"/>
    <mergeCell ref="A95:G95"/>
    <mergeCell ref="A98:G99"/>
    <mergeCell ref="A100:G100"/>
    <mergeCell ref="A101:I101"/>
    <mergeCell ref="A104:G105"/>
    <mergeCell ref="A130:G130"/>
    <mergeCell ref="A107:I107"/>
    <mergeCell ref="A110:G111"/>
    <mergeCell ref="A112:G112"/>
    <mergeCell ref="A113:I113"/>
    <mergeCell ref="A116:G117"/>
    <mergeCell ref="A118:G118"/>
    <mergeCell ref="A119:I119"/>
    <mergeCell ref="A122:G123"/>
    <mergeCell ref="A124:G124"/>
    <mergeCell ref="A125:I125"/>
    <mergeCell ref="A128:G129"/>
    <mergeCell ref="A157:I157"/>
    <mergeCell ref="A133:G134"/>
    <mergeCell ref="A135:G135"/>
    <mergeCell ref="A138:G139"/>
    <mergeCell ref="A140:G140"/>
    <mergeCell ref="A143:G144"/>
    <mergeCell ref="A145:G145"/>
    <mergeCell ref="A148:G149"/>
    <mergeCell ref="A150:G150"/>
    <mergeCell ref="A153:G154"/>
    <mergeCell ref="A155:G155"/>
    <mergeCell ref="A156:I15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46" max="16383" man="1"/>
    <brk id="90" max="16383" man="1"/>
    <brk id="1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opLeftCell="A74" workbookViewId="0">
      <selection activeCell="T107" sqref="T10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259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260</v>
      </c>
      <c r="D13" s="26" t="s">
        <v>85</v>
      </c>
      <c r="E13" s="27"/>
      <c r="F13" s="27"/>
      <c r="G13" s="28">
        <v>32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261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2" t="s">
        <v>127</v>
      </c>
      <c r="B17" s="63"/>
      <c r="C17" s="63"/>
      <c r="D17" s="63"/>
      <c r="E17" s="63"/>
      <c r="F17" s="63"/>
      <c r="G17" s="63"/>
      <c r="H17" s="33"/>
      <c r="I17" s="34"/>
    </row>
    <row r="18" spans="1:9" x14ac:dyDescent="0.25">
      <c r="B18" s="2">
        <v>2</v>
      </c>
      <c r="C18" s="3" t="s">
        <v>262</v>
      </c>
      <c r="D18" s="5" t="s">
        <v>85</v>
      </c>
      <c r="G18" s="6">
        <v>32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60" t="s">
        <v>263</v>
      </c>
      <c r="B20" s="61"/>
      <c r="C20" s="61"/>
      <c r="D20" s="61"/>
      <c r="E20" s="61"/>
      <c r="F20" s="61"/>
      <c r="G20" s="61"/>
    </row>
    <row r="21" spans="1:9" x14ac:dyDescent="0.25">
      <c r="A21" s="61"/>
      <c r="B21" s="61"/>
      <c r="C21" s="61"/>
      <c r="D21" s="61"/>
      <c r="E21" s="61"/>
      <c r="F21" s="61"/>
      <c r="G21" s="61"/>
    </row>
    <row r="22" spans="1:9" x14ac:dyDescent="0.25">
      <c r="A22" s="62" t="s">
        <v>27</v>
      </c>
      <c r="B22" s="63"/>
      <c r="C22" s="63"/>
      <c r="D22" s="63"/>
      <c r="E22" s="63"/>
      <c r="F22" s="63"/>
      <c r="G22" s="63"/>
      <c r="H22" s="33"/>
      <c r="I22" s="34"/>
    </row>
    <row r="23" spans="1:9" x14ac:dyDescent="0.25">
      <c r="B23" s="2">
        <v>3</v>
      </c>
      <c r="C23" s="3" t="s">
        <v>264</v>
      </c>
      <c r="D23" s="5" t="s">
        <v>204</v>
      </c>
      <c r="G23" s="6">
        <v>2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60" t="s">
        <v>265</v>
      </c>
      <c r="B25" s="61"/>
      <c r="C25" s="61"/>
      <c r="D25" s="61"/>
      <c r="E25" s="61"/>
      <c r="F25" s="61"/>
      <c r="G25" s="61"/>
    </row>
    <row r="26" spans="1:9" x14ac:dyDescent="0.25">
      <c r="A26" s="61"/>
      <c r="B26" s="61"/>
      <c r="C26" s="61"/>
      <c r="D26" s="61"/>
      <c r="E26" s="61"/>
      <c r="F26" s="61"/>
      <c r="G26" s="61"/>
    </row>
    <row r="27" spans="1:9" x14ac:dyDescent="0.25">
      <c r="A27" s="62" t="s">
        <v>27</v>
      </c>
      <c r="B27" s="63"/>
      <c r="C27" s="63"/>
      <c r="D27" s="63"/>
      <c r="E27" s="63"/>
      <c r="F27" s="63"/>
      <c r="G27" s="63"/>
      <c r="H27" s="33"/>
      <c r="I27" s="34"/>
    </row>
    <row r="28" spans="1:9" x14ac:dyDescent="0.25">
      <c r="B28" s="2">
        <v>4</v>
      </c>
      <c r="C28" s="3" t="s">
        <v>266</v>
      </c>
      <c r="D28" s="5" t="s">
        <v>204</v>
      </c>
      <c r="G28" s="6">
        <v>2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60" t="s">
        <v>267</v>
      </c>
      <c r="B30" s="61"/>
      <c r="C30" s="61"/>
      <c r="D30" s="61"/>
      <c r="E30" s="61"/>
      <c r="F30" s="61"/>
      <c r="G30" s="61"/>
    </row>
    <row r="31" spans="1:9" x14ac:dyDescent="0.25">
      <c r="A31" s="61"/>
      <c r="B31" s="61"/>
      <c r="C31" s="61"/>
      <c r="D31" s="61"/>
      <c r="E31" s="61"/>
      <c r="F31" s="61"/>
      <c r="G31" s="61"/>
    </row>
    <row r="32" spans="1:9" x14ac:dyDescent="0.25">
      <c r="A32" s="62" t="s">
        <v>27</v>
      </c>
      <c r="B32" s="63"/>
      <c r="C32" s="63"/>
      <c r="D32" s="63"/>
      <c r="E32" s="63"/>
      <c r="F32" s="63"/>
      <c r="G32" s="63"/>
      <c r="H32" s="33"/>
      <c r="I32" s="34"/>
    </row>
    <row r="33" spans="1:9" x14ac:dyDescent="0.25">
      <c r="B33" s="2">
        <v>5</v>
      </c>
      <c r="C33" s="3" t="s">
        <v>268</v>
      </c>
      <c r="D33" s="5" t="s">
        <v>204</v>
      </c>
      <c r="G33" s="6">
        <v>12</v>
      </c>
    </row>
    <row r="34" spans="1: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9" x14ac:dyDescent="0.25">
      <c r="A35" s="60" t="s">
        <v>269</v>
      </c>
      <c r="B35" s="61"/>
      <c r="C35" s="61"/>
      <c r="D35" s="61"/>
      <c r="E35" s="61"/>
      <c r="F35" s="61"/>
      <c r="G35" s="61"/>
    </row>
    <row r="36" spans="1:9" x14ac:dyDescent="0.25">
      <c r="A36" s="61"/>
      <c r="B36" s="61"/>
      <c r="C36" s="61"/>
      <c r="D36" s="61"/>
      <c r="E36" s="61"/>
      <c r="F36" s="61"/>
      <c r="G36" s="61"/>
    </row>
    <row r="37" spans="1:9" x14ac:dyDescent="0.25">
      <c r="A37" s="62" t="s">
        <v>27</v>
      </c>
      <c r="B37" s="63"/>
      <c r="C37" s="63"/>
      <c r="D37" s="63"/>
      <c r="E37" s="63"/>
      <c r="F37" s="63"/>
      <c r="G37" s="63"/>
      <c r="H37" s="33"/>
      <c r="I37" s="34"/>
    </row>
    <row r="38" spans="1:9" x14ac:dyDescent="0.25">
      <c r="B38" s="2">
        <v>6</v>
      </c>
      <c r="C38" s="3" t="s">
        <v>270</v>
      </c>
      <c r="D38" s="5" t="s">
        <v>204</v>
      </c>
      <c r="G38" s="6">
        <v>10</v>
      </c>
    </row>
    <row r="39" spans="1: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9" x14ac:dyDescent="0.25">
      <c r="A40" s="60" t="s">
        <v>271</v>
      </c>
      <c r="B40" s="61"/>
      <c r="C40" s="61"/>
      <c r="D40" s="61"/>
      <c r="E40" s="61"/>
      <c r="F40" s="61"/>
      <c r="G40" s="61"/>
    </row>
    <row r="41" spans="1:9" x14ac:dyDescent="0.25">
      <c r="A41" s="61"/>
      <c r="B41" s="61"/>
      <c r="C41" s="61"/>
      <c r="D41" s="61"/>
      <c r="E41" s="61"/>
      <c r="F41" s="61"/>
      <c r="G41" s="61"/>
    </row>
    <row r="42" spans="1:9" x14ac:dyDescent="0.25">
      <c r="A42" s="62" t="s">
        <v>27</v>
      </c>
      <c r="B42" s="63"/>
      <c r="C42" s="63"/>
      <c r="D42" s="63"/>
      <c r="E42" s="63"/>
      <c r="F42" s="63"/>
      <c r="G42" s="63"/>
      <c r="H42" s="33"/>
      <c r="I42" s="34"/>
    </row>
    <row r="43" spans="1:9" x14ac:dyDescent="0.25">
      <c r="B43" s="2">
        <v>7</v>
      </c>
      <c r="C43" s="3" t="s">
        <v>272</v>
      </c>
      <c r="D43" s="5" t="s">
        <v>204</v>
      </c>
      <c r="G43" s="6">
        <v>2</v>
      </c>
    </row>
    <row r="44" spans="1:9" x14ac:dyDescent="0.25">
      <c r="D44" s="31" t="str">
        <f>SUBSTITUTE("Sp.mat: -100.00%",".",IF(VALUE("1.2")=1.2,".",","),2)</f>
        <v>Sp.mat: -100.00%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60" t="s">
        <v>273</v>
      </c>
      <c r="B45" s="61"/>
      <c r="C45" s="61"/>
      <c r="D45" s="61"/>
      <c r="E45" s="61"/>
      <c r="F45" s="61"/>
      <c r="G45" s="61"/>
    </row>
    <row r="46" spans="1:9" x14ac:dyDescent="0.25">
      <c r="A46" s="61"/>
      <c r="B46" s="61"/>
      <c r="C46" s="61"/>
      <c r="D46" s="61"/>
      <c r="E46" s="61"/>
      <c r="F46" s="61"/>
      <c r="G46" s="61"/>
    </row>
    <row r="47" spans="1:9" x14ac:dyDescent="0.25">
      <c r="A47" s="62" t="s">
        <v>127</v>
      </c>
      <c r="B47" s="63"/>
      <c r="C47" s="63"/>
      <c r="D47" s="63"/>
      <c r="E47" s="63"/>
      <c r="F47" s="63"/>
      <c r="G47" s="63"/>
      <c r="H47" s="33"/>
      <c r="I47" s="34"/>
    </row>
    <row r="48" spans="1:9" x14ac:dyDescent="0.25">
      <c r="B48" s="2">
        <v>8</v>
      </c>
      <c r="C48" s="3" t="s">
        <v>274</v>
      </c>
      <c r="D48" s="5" t="s">
        <v>275</v>
      </c>
      <c r="G48" s="6">
        <v>2</v>
      </c>
    </row>
    <row r="49" spans="1:9" x14ac:dyDescent="0.25">
      <c r="D49" s="31" t="str">
        <f>SUBSTITUTE("Sp.mat: 0.00%",".",IF(VALUE("1.2")=1.2,".",","),2)</f>
        <v>Sp.mat: 0.00%</v>
      </c>
      <c r="F49" s="31" t="str">
        <f>SUBSTITUTE("Sp.man: 0.00%",".",IF(VALUE("1.2")=1.2,".",","),2)</f>
        <v>Sp.man: 0.00%</v>
      </c>
      <c r="G49" s="31" t="str">
        <f>SUBSTITUTE("Sp.uti: 0.00%",".",IF(VALUE("1.2")=1.2,".",","),2)</f>
        <v>Sp.uti: 0.00%</v>
      </c>
    </row>
    <row r="50" spans="1:9" x14ac:dyDescent="0.25">
      <c r="A50" s="60" t="s">
        <v>276</v>
      </c>
      <c r="B50" s="61"/>
      <c r="C50" s="61"/>
      <c r="D50" s="61"/>
      <c r="E50" s="61"/>
      <c r="F50" s="61"/>
      <c r="G50" s="61"/>
    </row>
    <row r="51" spans="1:9" x14ac:dyDescent="0.25">
      <c r="A51" s="61"/>
      <c r="B51" s="61"/>
      <c r="C51" s="61"/>
      <c r="D51" s="61"/>
      <c r="E51" s="61"/>
      <c r="F51" s="61"/>
      <c r="G51" s="61"/>
    </row>
    <row r="52" spans="1:9" x14ac:dyDescent="0.25">
      <c r="A52" s="62" t="s">
        <v>27</v>
      </c>
      <c r="B52" s="63"/>
      <c r="C52" s="63"/>
      <c r="D52" s="63"/>
      <c r="E52" s="63"/>
      <c r="F52" s="63"/>
      <c r="G52" s="63"/>
      <c r="H52" s="33"/>
      <c r="I52" s="34"/>
    </row>
    <row r="53" spans="1:9" x14ac:dyDescent="0.25">
      <c r="B53" s="2">
        <v>9</v>
      </c>
      <c r="C53" s="3" t="s">
        <v>277</v>
      </c>
      <c r="D53" s="5" t="s">
        <v>204</v>
      </c>
      <c r="G53" s="6">
        <v>2</v>
      </c>
    </row>
    <row r="54" spans="1:9" x14ac:dyDescent="0.25">
      <c r="D54" s="31" t="str">
        <f>SUBSTITUTE("Sp.mat: -100.00%",".",IF(VALUE("1.2")=1.2,".",","),2)</f>
        <v>Sp.mat: -100.00%</v>
      </c>
      <c r="F54" s="31" t="str">
        <f>SUBSTITUTE("Sp.man: 0.00%",".",IF(VALUE("1.2")=1.2,".",","),2)</f>
        <v>Sp.man: 0.00%</v>
      </c>
      <c r="G54" s="31" t="str">
        <f>SUBSTITUTE("Sp.uti: 0.00%",".",IF(VALUE("1.2")=1.2,".",","),2)</f>
        <v>Sp.uti: 0.00%</v>
      </c>
    </row>
    <row r="55" spans="1:9" x14ac:dyDescent="0.25">
      <c r="A55" s="60" t="s">
        <v>278</v>
      </c>
      <c r="B55" s="61"/>
      <c r="C55" s="61"/>
      <c r="D55" s="61"/>
      <c r="E55" s="61"/>
      <c r="F55" s="61"/>
      <c r="G55" s="61"/>
    </row>
    <row r="56" spans="1:9" x14ac:dyDescent="0.25">
      <c r="A56" s="61"/>
      <c r="B56" s="61"/>
      <c r="C56" s="61"/>
      <c r="D56" s="61"/>
      <c r="E56" s="61"/>
      <c r="F56" s="61"/>
      <c r="G56" s="61"/>
    </row>
    <row r="57" spans="1:9" x14ac:dyDescent="0.25">
      <c r="A57" s="62" t="s">
        <v>127</v>
      </c>
      <c r="B57" s="63"/>
      <c r="C57" s="63"/>
      <c r="D57" s="63"/>
      <c r="E57" s="63"/>
      <c r="F57" s="63"/>
      <c r="G57" s="63"/>
      <c r="H57" s="33"/>
      <c r="I57" s="34"/>
    </row>
    <row r="58" spans="1:9" x14ac:dyDescent="0.25">
      <c r="B58" s="2">
        <v>10</v>
      </c>
      <c r="C58" s="3" t="s">
        <v>279</v>
      </c>
      <c r="D58" s="5" t="s">
        <v>204</v>
      </c>
      <c r="G58" s="6">
        <v>2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60" t="s">
        <v>280</v>
      </c>
      <c r="B60" s="61"/>
      <c r="C60" s="61"/>
      <c r="D60" s="61"/>
      <c r="E60" s="61"/>
      <c r="F60" s="61"/>
      <c r="G60" s="61"/>
    </row>
    <row r="61" spans="1:9" x14ac:dyDescent="0.25">
      <c r="A61" s="61"/>
      <c r="B61" s="61"/>
      <c r="C61" s="61"/>
      <c r="D61" s="61"/>
      <c r="E61" s="61"/>
      <c r="F61" s="61"/>
      <c r="G61" s="61"/>
    </row>
    <row r="62" spans="1:9" x14ac:dyDescent="0.25">
      <c r="A62" s="62" t="s">
        <v>27</v>
      </c>
      <c r="B62" s="63"/>
      <c r="C62" s="63"/>
      <c r="D62" s="63"/>
      <c r="E62" s="63"/>
      <c r="F62" s="63"/>
      <c r="G62" s="63"/>
      <c r="H62" s="33"/>
      <c r="I62" s="34"/>
    </row>
    <row r="63" spans="1:9" x14ac:dyDescent="0.25">
      <c r="B63" s="2">
        <v>11</v>
      </c>
      <c r="C63" s="3" t="s">
        <v>281</v>
      </c>
      <c r="D63" s="5" t="s">
        <v>85</v>
      </c>
      <c r="G63" s="6">
        <v>70</v>
      </c>
    </row>
    <row r="64" spans="1:9" x14ac:dyDescent="0.25">
      <c r="D64" s="31" t="str">
        <f>SUBSTITUTE("Sp.mat: 0.00%",".",IF(VALUE("1.2")=1.2,".",","),2)</f>
        <v>Sp.mat: 0.00%</v>
      </c>
      <c r="F64" s="31" t="str">
        <f>SUBSTITUTE("Sp.man: 0.00%",".",IF(VALUE("1.2")=1.2,".",","),2)</f>
        <v>Sp.man: 0.00%</v>
      </c>
      <c r="G64" s="31" t="str">
        <f>SUBSTITUTE("Sp.uti: 0.00%",".",IF(VALUE("1.2")=1.2,".",","),2)</f>
        <v>Sp.uti: 0.00%</v>
      </c>
    </row>
    <row r="65" spans="1:9" x14ac:dyDescent="0.25">
      <c r="A65" s="60" t="s">
        <v>282</v>
      </c>
      <c r="B65" s="61"/>
      <c r="C65" s="61"/>
      <c r="D65" s="61"/>
      <c r="E65" s="61"/>
      <c r="F65" s="61"/>
      <c r="G65" s="61"/>
    </row>
    <row r="66" spans="1:9" x14ac:dyDescent="0.25">
      <c r="A66" s="61"/>
      <c r="B66" s="61"/>
      <c r="C66" s="61"/>
      <c r="D66" s="61"/>
      <c r="E66" s="61"/>
      <c r="F66" s="61"/>
      <c r="G66" s="61"/>
    </row>
    <row r="67" spans="1:9" x14ac:dyDescent="0.25">
      <c r="A67" s="62" t="s">
        <v>27</v>
      </c>
      <c r="B67" s="63"/>
      <c r="C67" s="63"/>
      <c r="D67" s="63"/>
      <c r="E67" s="63"/>
      <c r="F67" s="63"/>
      <c r="G67" s="63"/>
      <c r="H67" s="33"/>
      <c r="I67" s="34"/>
    </row>
    <row r="68" spans="1:9" x14ac:dyDescent="0.25">
      <c r="B68" s="2">
        <v>12</v>
      </c>
      <c r="C68" s="3" t="s">
        <v>283</v>
      </c>
      <c r="D68" s="5" t="s">
        <v>204</v>
      </c>
      <c r="G68" s="6">
        <v>10</v>
      </c>
    </row>
    <row r="69" spans="1:9" x14ac:dyDescent="0.25">
      <c r="D69" s="31" t="str">
        <f>SUBSTITUTE("Sp.mat: 0.00%",".",IF(VALUE("1.2")=1.2,".",","),2)</f>
        <v>Sp.mat: 0.00%</v>
      </c>
      <c r="F69" s="31" t="str">
        <f>SUBSTITUTE("Sp.man: 0.00%",".",IF(VALUE("1.2")=1.2,".",","),2)</f>
        <v>Sp.man: 0.00%</v>
      </c>
      <c r="G69" s="31" t="str">
        <f>SUBSTITUTE("Sp.uti: 0.00%",".",IF(VALUE("1.2")=1.2,".",","),2)</f>
        <v>Sp.uti: 0.00%</v>
      </c>
    </row>
    <row r="70" spans="1:9" x14ac:dyDescent="0.25">
      <c r="A70" s="60" t="s">
        <v>284</v>
      </c>
      <c r="B70" s="61"/>
      <c r="C70" s="61"/>
      <c r="D70" s="61"/>
      <c r="E70" s="61"/>
      <c r="F70" s="61"/>
      <c r="G70" s="61"/>
    </row>
    <row r="71" spans="1:9" x14ac:dyDescent="0.25">
      <c r="A71" s="61"/>
      <c r="B71" s="61"/>
      <c r="C71" s="61"/>
      <c r="D71" s="61"/>
      <c r="E71" s="61"/>
      <c r="F71" s="61"/>
      <c r="G71" s="61"/>
    </row>
    <row r="72" spans="1:9" x14ac:dyDescent="0.25">
      <c r="A72" s="62" t="s">
        <v>27</v>
      </c>
      <c r="B72" s="63"/>
      <c r="C72" s="63"/>
      <c r="D72" s="63"/>
      <c r="E72" s="63"/>
      <c r="F72" s="63"/>
      <c r="G72" s="63"/>
      <c r="H72" s="33"/>
      <c r="I72" s="34"/>
    </row>
    <row r="73" spans="1:9" x14ac:dyDescent="0.25">
      <c r="B73" s="2">
        <v>13</v>
      </c>
      <c r="C73" s="3" t="s">
        <v>285</v>
      </c>
      <c r="D73" s="5" t="s">
        <v>85</v>
      </c>
      <c r="G73" s="6">
        <v>32</v>
      </c>
    </row>
    <row r="74" spans="1:9" x14ac:dyDescent="0.25">
      <c r="D74" s="31" t="str">
        <f>SUBSTITUTE("Sp.mat: 0.00%",".",IF(VALUE("1.2")=1.2,".",","),2)</f>
        <v>Sp.mat: 0.00%</v>
      </c>
      <c r="F74" s="31" t="str">
        <f>SUBSTITUTE("Sp.man: 0.00%",".",IF(VALUE("1.2")=1.2,".",","),2)</f>
        <v>Sp.man: 0.00%</v>
      </c>
      <c r="G74" s="31" t="str">
        <f>SUBSTITUTE("Sp.uti: 0.00%",".",IF(VALUE("1.2")=1.2,".",","),2)</f>
        <v>Sp.uti: 0.00%</v>
      </c>
    </row>
    <row r="75" spans="1:9" x14ac:dyDescent="0.25">
      <c r="A75" s="60" t="s">
        <v>286</v>
      </c>
      <c r="B75" s="61"/>
      <c r="C75" s="61"/>
      <c r="D75" s="61"/>
      <c r="E75" s="61"/>
      <c r="F75" s="61"/>
      <c r="G75" s="61"/>
    </row>
    <row r="76" spans="1:9" x14ac:dyDescent="0.25">
      <c r="A76" s="61"/>
      <c r="B76" s="61"/>
      <c r="C76" s="61"/>
      <c r="D76" s="61"/>
      <c r="E76" s="61"/>
      <c r="F76" s="61"/>
      <c r="G76" s="61"/>
    </row>
    <row r="77" spans="1:9" x14ac:dyDescent="0.25">
      <c r="A77" s="62" t="s">
        <v>27</v>
      </c>
      <c r="B77" s="63"/>
      <c r="C77" s="63"/>
      <c r="D77" s="63"/>
      <c r="E77" s="63"/>
      <c r="F77" s="63"/>
      <c r="G77" s="63"/>
      <c r="H77" s="33"/>
      <c r="I77" s="34"/>
    </row>
    <row r="78" spans="1:9" x14ac:dyDescent="0.25">
      <c r="B78" s="2">
        <v>14</v>
      </c>
      <c r="C78" s="3" t="s">
        <v>287</v>
      </c>
      <c r="D78" s="5" t="s">
        <v>38</v>
      </c>
      <c r="G78" s="6">
        <v>0.5</v>
      </c>
    </row>
    <row r="79" spans="1:9" x14ac:dyDescent="0.25">
      <c r="D79" s="31" t="str">
        <f>SUBSTITUTE("Sp.mat: 0.00%",".",IF(VALUE("1.2")=1.2,".",","),2)</f>
        <v>Sp.mat: 0.00%</v>
      </c>
      <c r="F79" s="31" t="str">
        <f>SUBSTITUTE("Sp.man: 0.00%",".",IF(VALUE("1.2")=1.2,".",","),2)</f>
        <v>Sp.man: 0.00%</v>
      </c>
      <c r="G79" s="31" t="str">
        <f>SUBSTITUTE("Sp.uti: 0.00%",".",IF(VALUE("1.2")=1.2,".",","),2)</f>
        <v>Sp.uti: 0.00%</v>
      </c>
    </row>
    <row r="80" spans="1:9" x14ac:dyDescent="0.25">
      <c r="A80" s="60" t="s">
        <v>288</v>
      </c>
      <c r="B80" s="61"/>
      <c r="C80" s="61"/>
      <c r="D80" s="61"/>
      <c r="E80" s="61"/>
      <c r="F80" s="61"/>
      <c r="G80" s="61"/>
    </row>
    <row r="81" spans="1:19" x14ac:dyDescent="0.25">
      <c r="A81" s="61"/>
      <c r="B81" s="61"/>
      <c r="C81" s="61"/>
      <c r="D81" s="61"/>
      <c r="E81" s="61"/>
      <c r="F81" s="61"/>
      <c r="G81" s="61"/>
    </row>
    <row r="82" spans="1:19" x14ac:dyDescent="0.25">
      <c r="A82" s="62" t="s">
        <v>27</v>
      </c>
      <c r="B82" s="63"/>
      <c r="C82" s="63"/>
      <c r="D82" s="63"/>
      <c r="E82" s="63"/>
      <c r="F82" s="63"/>
      <c r="G82" s="63"/>
      <c r="H82" s="33"/>
      <c r="I82" s="34"/>
    </row>
    <row r="83" spans="1:19" x14ac:dyDescent="0.25">
      <c r="B83" s="37" t="s">
        <v>97</v>
      </c>
      <c r="E83" s="4">
        <f>SUMIF(J13:J82,"1",I13:I82)</f>
        <v>0</v>
      </c>
      <c r="F83" s="4">
        <f>SUMIF(J13:J82,"2",I13:I82)</f>
        <v>0</v>
      </c>
      <c r="G83" s="4">
        <f>SUMIF(J13:J82,"3",I13:I82)</f>
        <v>0</v>
      </c>
      <c r="H83" s="4">
        <f>SUMIF(J13:J82,"4",I13:I82)</f>
        <v>0</v>
      </c>
      <c r="I83" s="4">
        <f>SUMIF(J13:J82,"5",I13:I82)</f>
        <v>0</v>
      </c>
      <c r="K83" s="4">
        <f>SUMIF(J13:J82,"3",K13:K82)</f>
        <v>0</v>
      </c>
      <c r="L83" s="4">
        <f>SUMIF(J13:J82,"3",L13:L82)</f>
        <v>0</v>
      </c>
      <c r="M83" s="4">
        <f>SUMIF(J13:J82,"3",M13:M82)</f>
        <v>0</v>
      </c>
      <c r="N83" s="4">
        <f>SUMIF(J13:J82,"4",N13:N82)</f>
        <v>0</v>
      </c>
      <c r="O83" s="4">
        <f>SUMIF(J13:J82,"4",O13:O82)</f>
        <v>0</v>
      </c>
      <c r="P83" s="4">
        <f>SUMIF(J13:J82,"4",P13:P82)</f>
        <v>0</v>
      </c>
      <c r="Q83" s="4">
        <f>SUMIF(J13:J82,"4",Q13:Q82)</f>
        <v>0</v>
      </c>
      <c r="R83" s="4">
        <f>SUMIF(J13:J82,"4",R13:R82)</f>
        <v>0</v>
      </c>
      <c r="S83" s="4">
        <f>SUMIF(J13:J82,"4",S13:S82)</f>
        <v>0</v>
      </c>
    </row>
    <row r="84" spans="1:19" hidden="1" x14ac:dyDescent="0.25">
      <c r="B84" s="37" t="s">
        <v>98</v>
      </c>
    </row>
    <row r="85" spans="1:19" hidden="1" x14ac:dyDescent="0.25">
      <c r="B85" s="37" t="s">
        <v>99</v>
      </c>
      <c r="G85" s="4">
        <f>$K$83*1</f>
        <v>0</v>
      </c>
    </row>
    <row r="86" spans="1:19" hidden="1" x14ac:dyDescent="0.25">
      <c r="B86" s="37" t="s">
        <v>100</v>
      </c>
      <c r="G86" s="4">
        <f>$L$83*1</f>
        <v>0</v>
      </c>
    </row>
    <row r="87" spans="1:19" hidden="1" x14ac:dyDescent="0.25">
      <c r="B87" s="37" t="s">
        <v>101</v>
      </c>
      <c r="G87" s="4">
        <f>G83-G85-G86</f>
        <v>0</v>
      </c>
    </row>
    <row r="88" spans="1:19" hidden="1" x14ac:dyDescent="0.25">
      <c r="B88" s="37" t="s">
        <v>102</v>
      </c>
      <c r="E88" s="4">
        <f>IF("G"="Nu",0*1,0)</f>
        <v>0</v>
      </c>
      <c r="I88" s="4">
        <f>E88</f>
        <v>0</v>
      </c>
    </row>
    <row r="89" spans="1:19" hidden="1" x14ac:dyDescent="0.25">
      <c r="B89" s="37" t="s">
        <v>103</v>
      </c>
      <c r="D89" s="38" t="str">
        <f>CONCATENATE(TEXT(0,REPLACE("#.####",2,1,"."))," x")</f>
        <v>. x</v>
      </c>
      <c r="E89" s="4">
        <f>IF("G"="Nu",0*1,0)</f>
        <v>0</v>
      </c>
      <c r="I89" s="4">
        <f>E89*0</f>
        <v>0</v>
      </c>
    </row>
    <row r="90" spans="1:19" x14ac:dyDescent="0.25">
      <c r="B90" s="37" t="s">
        <v>104</v>
      </c>
      <c r="E90" s="4">
        <f>0</f>
        <v>0</v>
      </c>
      <c r="F90" s="4">
        <f>0</f>
        <v>0</v>
      </c>
      <c r="G90" s="4">
        <f>0</f>
        <v>0</v>
      </c>
      <c r="H90" s="4">
        <f>IF(H83=0,1,H101/H83)</f>
        <v>1</v>
      </c>
    </row>
    <row r="91" spans="1:19" x14ac:dyDescent="0.25">
      <c r="B91" s="39" t="s">
        <v>105</v>
      </c>
      <c r="C91" s="40"/>
      <c r="D91" s="41"/>
      <c r="E91" s="42"/>
      <c r="F91" s="42"/>
      <c r="G91" s="43"/>
      <c r="H91" s="32"/>
      <c r="I91" s="44"/>
    </row>
    <row r="92" spans="1:19" hidden="1" x14ac:dyDescent="0.25">
      <c r="B92" s="45" t="str">
        <f>CONCATENATE("  ","Impozit manopera        ")</f>
        <v xml:space="preserve">  Impozit manopera        </v>
      </c>
      <c r="D92" s="38">
        <f>0</f>
        <v>0</v>
      </c>
      <c r="F92" s="4">
        <f>F83*F90*D92</f>
        <v>0</v>
      </c>
      <c r="I92" s="46">
        <f t="shared" ref="I92:I99" si="0">F92</f>
        <v>0</v>
      </c>
    </row>
    <row r="93" spans="1:19" x14ac:dyDescent="0.25">
      <c r="B93" s="45" t="str">
        <f>CONCATENATE("  ","C.A.S.                  ")</f>
        <v xml:space="preserve">  C.A.S.                  </v>
      </c>
      <c r="D93" s="38">
        <f>0</f>
        <v>0</v>
      </c>
      <c r="F93" s="4">
        <f>(F83*F90+F92)*D93</f>
        <v>0</v>
      </c>
      <c r="I93" s="4">
        <f t="shared" si="0"/>
        <v>0</v>
      </c>
    </row>
    <row r="94" spans="1:19" x14ac:dyDescent="0.25">
      <c r="B94" s="45" t="str">
        <f>CONCATENATE("  ","C.A.S.S.                ")</f>
        <v xml:space="preserve">  C.A.S.S.                </v>
      </c>
      <c r="D94" s="38">
        <f>0</f>
        <v>0</v>
      </c>
      <c r="F94" s="4">
        <f>(F83*F90+F92)*D94</f>
        <v>0</v>
      </c>
      <c r="I94" s="4">
        <f t="shared" si="0"/>
        <v>0</v>
      </c>
    </row>
    <row r="95" spans="1:19" x14ac:dyDescent="0.25">
      <c r="B95" s="45" t="str">
        <f>CONCATENATE("  ","Aj.somaj                ")</f>
        <v xml:space="preserve">  Aj.somaj                </v>
      </c>
      <c r="D95" s="38">
        <f>0</f>
        <v>0</v>
      </c>
      <c r="F95" s="4">
        <f>(F83*F90+F92)*D95</f>
        <v>0</v>
      </c>
      <c r="I95" s="4">
        <f t="shared" si="0"/>
        <v>0</v>
      </c>
    </row>
    <row r="96" spans="1:19" x14ac:dyDescent="0.25">
      <c r="B96" s="45" t="str">
        <f>CONCATENATE("  ","Acc. munca, boli profes.")</f>
        <v xml:space="preserve">  Acc. munca, boli profes.</v>
      </c>
      <c r="D96" s="38">
        <f>0</f>
        <v>0</v>
      </c>
      <c r="F96" s="4">
        <f>(F83*F90+F92)*D96</f>
        <v>0</v>
      </c>
      <c r="I96" s="4">
        <f t="shared" si="0"/>
        <v>0</v>
      </c>
    </row>
    <row r="97" spans="1:9" x14ac:dyDescent="0.25">
      <c r="B97" s="45" t="str">
        <f>CONCATENATE("  ","Contr.Concedii Medicale ")</f>
        <v xml:space="preserve">  Contr.Concedii Medicale </v>
      </c>
      <c r="D97" s="38">
        <f>0</f>
        <v>0</v>
      </c>
      <c r="F97" s="4">
        <f>(F83*F90+F92)*D97</f>
        <v>0</v>
      </c>
      <c r="I97" s="4">
        <f t="shared" si="0"/>
        <v>0</v>
      </c>
    </row>
    <row r="98" spans="1:9" x14ac:dyDescent="0.25">
      <c r="B98" s="45" t="str">
        <f>CONCATENATE("  ","Comision ITM            ")</f>
        <v xml:space="preserve">  Comision ITM            </v>
      </c>
      <c r="D98" s="38">
        <f>0</f>
        <v>0</v>
      </c>
      <c r="F98" s="4">
        <f>(F83*F90+F92)*D98</f>
        <v>0</v>
      </c>
      <c r="I98" s="4">
        <f t="shared" si="0"/>
        <v>0</v>
      </c>
    </row>
    <row r="99" spans="1:9" x14ac:dyDescent="0.25">
      <c r="B99" s="45" t="str">
        <f>CONCATENATE("  ","Fond garantare salarii  ")</f>
        <v xml:space="preserve">  Fond garantare salarii  </v>
      </c>
      <c r="D99" s="38">
        <f>0</f>
        <v>0</v>
      </c>
      <c r="F99" s="4">
        <f>(F83*F90+F92)*D99</f>
        <v>0</v>
      </c>
      <c r="I99" s="4">
        <f t="shared" si="0"/>
        <v>0</v>
      </c>
    </row>
    <row r="100" spans="1:9" hidden="1" x14ac:dyDescent="0.25">
      <c r="B100" s="45" t="str">
        <f>CONCATENATE("  ","Chelt.tr.aprov.,depozit.")</f>
        <v xml:space="preserve">  Chelt.tr.aprov.,depozit.</v>
      </c>
      <c r="D100" s="38">
        <f>0</f>
        <v>0</v>
      </c>
      <c r="E100" s="4">
        <f>(E83+I88+I89)*E90*D100</f>
        <v>0</v>
      </c>
      <c r="I100" s="4">
        <f>E100</f>
        <v>0</v>
      </c>
    </row>
    <row r="101" spans="1:9" x14ac:dyDescent="0.25">
      <c r="B101" s="39" t="s">
        <v>106</v>
      </c>
      <c r="C101" s="40"/>
      <c r="D101" s="41"/>
      <c r="E101" s="44">
        <f>(E83+I88+I89)*E90+E100</f>
        <v>0</v>
      </c>
      <c r="F101" s="44">
        <f>F83*F90+F92+F93+F94+F95+F96+F97+F98+F99</f>
        <v>0</v>
      </c>
      <c r="G101" s="44">
        <f>G83*G90</f>
        <v>0</v>
      </c>
      <c r="H101" s="44">
        <f>($N$83*0+$O$83*0+$P$83*0)*1</f>
        <v>0</v>
      </c>
      <c r="I101" s="44">
        <f>SUM(E101:H101)</f>
        <v>0</v>
      </c>
    </row>
    <row r="102" spans="1:9" x14ac:dyDescent="0.25">
      <c r="B102" s="39" t="s">
        <v>107</v>
      </c>
      <c r="C102" s="40"/>
      <c r="D102" s="47">
        <f>0</f>
        <v>0</v>
      </c>
      <c r="E102" s="42" t="s">
        <v>108</v>
      </c>
      <c r="F102" s="42"/>
      <c r="G102" s="43"/>
      <c r="H102" s="32"/>
      <c r="I102" s="44">
        <f>I101*D102</f>
        <v>0</v>
      </c>
    </row>
    <row r="103" spans="1:9" x14ac:dyDescent="0.25">
      <c r="B103" s="39" t="s">
        <v>109</v>
      </c>
      <c r="C103" s="40"/>
      <c r="D103" s="47">
        <f>0</f>
        <v>0</v>
      </c>
      <c r="E103" s="42" t="s">
        <v>110</v>
      </c>
      <c r="F103" s="42"/>
      <c r="G103" s="43"/>
      <c r="H103" s="32"/>
      <c r="I103" s="44">
        <f>(I101+I102)*D103</f>
        <v>0</v>
      </c>
    </row>
    <row r="104" spans="1:9" hidden="1" x14ac:dyDescent="0.25">
      <c r="B104" s="37" t="s">
        <v>102</v>
      </c>
      <c r="D104" s="42" t="str">
        <f>CONCATENATE(TEXT(0,REPLACE("#.####",2,1,"."))," x")</f>
        <v>. x</v>
      </c>
      <c r="E104" s="4">
        <f>IF("G"="Nu",0*1,0)</f>
        <v>0</v>
      </c>
      <c r="I104" s="4">
        <f>E104*0</f>
        <v>0</v>
      </c>
    </row>
    <row r="105" spans="1:9" hidden="1" x14ac:dyDescent="0.25">
      <c r="B105" s="37" t="s">
        <v>103</v>
      </c>
      <c r="D105" s="38" t="str">
        <f>CONCATENATE(TEXT(0,REPLACE("#.####",2,1,"."))," x ",TEXT(0,REPLACE("#.####",2,1,"."))," x")</f>
        <v>. x . x</v>
      </c>
      <c r="E105" s="4">
        <f>IF("G"="Nu",0*1,0)</f>
        <v>0</v>
      </c>
      <c r="I105" s="4">
        <f>E105*0*0</f>
        <v>0</v>
      </c>
    </row>
    <row r="106" spans="1:9" x14ac:dyDescent="0.25">
      <c r="B106" s="39" t="s">
        <v>111</v>
      </c>
      <c r="C106" s="40"/>
      <c r="D106" s="49" t="s">
        <v>112</v>
      </c>
      <c r="E106" s="42"/>
      <c r="F106" s="42"/>
      <c r="G106" s="43"/>
      <c r="H106" s="32"/>
      <c r="I106" s="44">
        <f>I101+I102+I103+I104+I105</f>
        <v>0</v>
      </c>
    </row>
    <row r="107" spans="1:9" x14ac:dyDescent="0.25">
      <c r="B107" s="48"/>
      <c r="C107" s="40"/>
      <c r="D107" s="41"/>
      <c r="E107" s="42"/>
      <c r="F107" s="42"/>
      <c r="G107" s="43"/>
      <c r="H107" s="32"/>
      <c r="I107" s="44"/>
    </row>
    <row r="109" spans="1:9" x14ac:dyDescent="0.25">
      <c r="A109" s="59" t="s">
        <v>692</v>
      </c>
    </row>
    <row r="110" spans="1:9" x14ac:dyDescent="0.25">
      <c r="A110" s="59" t="s">
        <v>693</v>
      </c>
    </row>
  </sheetData>
  <mergeCells count="33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60:G61"/>
    <mergeCell ref="A32:G32"/>
    <mergeCell ref="A35:G36"/>
    <mergeCell ref="A37:G37"/>
    <mergeCell ref="A40:G41"/>
    <mergeCell ref="A42:G42"/>
    <mergeCell ref="A45:G46"/>
    <mergeCell ref="A47:G47"/>
    <mergeCell ref="A50:G51"/>
    <mergeCell ref="A52:G52"/>
    <mergeCell ref="A55:G56"/>
    <mergeCell ref="A57:G57"/>
    <mergeCell ref="A77:G77"/>
    <mergeCell ref="A80:G81"/>
    <mergeCell ref="A82:G82"/>
    <mergeCell ref="A62:G62"/>
    <mergeCell ref="A65:G66"/>
    <mergeCell ref="A67:G67"/>
    <mergeCell ref="A70:G71"/>
    <mergeCell ref="A72:G72"/>
    <mergeCell ref="A75:G7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47" max="16383" man="1"/>
    <brk id="10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topLeftCell="A34" workbookViewId="0">
      <selection activeCell="T67" sqref="T67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289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290</v>
      </c>
      <c r="D13" s="26" t="s">
        <v>204</v>
      </c>
      <c r="E13" s="27"/>
      <c r="F13" s="27"/>
      <c r="G13" s="28">
        <v>1</v>
      </c>
      <c r="H13" s="29"/>
      <c r="I13" s="30"/>
    </row>
    <row r="14" spans="1:10" x14ac:dyDescent="0.25">
      <c r="D14" s="31" t="str">
        <f>SUBSTITUTE("Sp.mat: -100.00%",".",IF(VALUE("1.2")=1.2,".",","),2)</f>
        <v>Sp.mat: -100.00%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291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2" t="s">
        <v>292</v>
      </c>
      <c r="B17" s="63"/>
      <c r="C17" s="63"/>
      <c r="D17" s="63"/>
      <c r="E17" s="63"/>
      <c r="F17" s="63"/>
      <c r="G17" s="63"/>
      <c r="H17" s="33"/>
      <c r="I17" s="34"/>
    </row>
    <row r="18" spans="1:9" x14ac:dyDescent="0.25">
      <c r="B18" s="2">
        <v>2</v>
      </c>
      <c r="C18" s="3" t="s">
        <v>293</v>
      </c>
      <c r="D18" s="5" t="s">
        <v>204</v>
      </c>
      <c r="G18" s="6">
        <v>1</v>
      </c>
    </row>
    <row r="19" spans="1:9" x14ac:dyDescent="0.25">
      <c r="D19" s="31" t="str">
        <f>SUBSTITUTE("Sp.mat: 0.00%",".",IF(VALUE("1.2")=1.2,".",","),2)</f>
        <v>Sp.mat: 0.00%</v>
      </c>
      <c r="F19" s="31" t="str">
        <f>SUBSTITUTE("Sp.man: 0.00%",".",IF(VALUE("1.2")=1.2,".",","),2)</f>
        <v>Sp.man: 0.00%</v>
      </c>
      <c r="G19" s="31" t="str">
        <f>SUBSTITUTE("Sp.uti: 0.00%",".",IF(VALUE("1.2")=1.2,".",","),2)</f>
        <v>Sp.uti: 0.00%</v>
      </c>
    </row>
    <row r="20" spans="1:9" x14ac:dyDescent="0.25">
      <c r="A20" s="60" t="s">
        <v>294</v>
      </c>
      <c r="B20" s="61"/>
      <c r="C20" s="61"/>
      <c r="D20" s="61"/>
      <c r="E20" s="61"/>
      <c r="F20" s="61"/>
      <c r="G20" s="61"/>
    </row>
    <row r="21" spans="1:9" x14ac:dyDescent="0.25">
      <c r="A21" s="61"/>
      <c r="B21" s="61"/>
      <c r="C21" s="61"/>
      <c r="D21" s="61"/>
      <c r="E21" s="61"/>
      <c r="F21" s="61"/>
      <c r="G21" s="61"/>
    </row>
    <row r="22" spans="1:9" x14ac:dyDescent="0.25">
      <c r="A22" s="62" t="s">
        <v>27</v>
      </c>
      <c r="B22" s="63"/>
      <c r="C22" s="63"/>
      <c r="D22" s="63"/>
      <c r="E22" s="63"/>
      <c r="F22" s="63"/>
      <c r="G22" s="63"/>
      <c r="H22" s="33"/>
      <c r="I22" s="34"/>
    </row>
    <row r="23" spans="1:9" x14ac:dyDescent="0.25">
      <c r="B23" s="2">
        <v>3</v>
      </c>
      <c r="C23" s="3" t="s">
        <v>295</v>
      </c>
      <c r="D23" s="5" t="s">
        <v>204</v>
      </c>
      <c r="G23" s="6">
        <v>1</v>
      </c>
    </row>
    <row r="24" spans="1:9" x14ac:dyDescent="0.25">
      <c r="D24" s="31" t="str">
        <f>SUBSTITUTE("Sp.mat: 0.00%",".",IF(VALUE("1.2")=1.2,".",","),2)</f>
        <v>Sp.mat: 0.00%</v>
      </c>
      <c r="F24" s="31" t="str">
        <f>SUBSTITUTE("Sp.man: 0.00%",".",IF(VALUE("1.2")=1.2,".",","),2)</f>
        <v>Sp.man: 0.00%</v>
      </c>
      <c r="G24" s="31" t="str">
        <f>SUBSTITUTE("Sp.uti: 0.00%",".",IF(VALUE("1.2")=1.2,".",","),2)</f>
        <v>Sp.uti: 0.00%</v>
      </c>
    </row>
    <row r="25" spans="1:9" x14ac:dyDescent="0.25">
      <c r="A25" s="60" t="s">
        <v>296</v>
      </c>
      <c r="B25" s="61"/>
      <c r="C25" s="61"/>
      <c r="D25" s="61"/>
      <c r="E25" s="61"/>
      <c r="F25" s="61"/>
      <c r="G25" s="61"/>
    </row>
    <row r="26" spans="1:9" x14ac:dyDescent="0.25">
      <c r="A26" s="61"/>
      <c r="B26" s="61"/>
      <c r="C26" s="61"/>
      <c r="D26" s="61"/>
      <c r="E26" s="61"/>
      <c r="F26" s="61"/>
      <c r="G26" s="61"/>
    </row>
    <row r="27" spans="1:9" x14ac:dyDescent="0.25">
      <c r="A27" s="62" t="s">
        <v>127</v>
      </c>
      <c r="B27" s="63"/>
      <c r="C27" s="63"/>
      <c r="D27" s="63"/>
      <c r="E27" s="63"/>
      <c r="F27" s="63"/>
      <c r="G27" s="63"/>
      <c r="H27" s="33"/>
      <c r="I27" s="34"/>
    </row>
    <row r="28" spans="1:9" x14ac:dyDescent="0.25">
      <c r="B28" s="2">
        <v>4</v>
      </c>
      <c r="C28" s="3" t="s">
        <v>297</v>
      </c>
      <c r="D28" s="5" t="s">
        <v>275</v>
      </c>
      <c r="G28" s="6">
        <v>1</v>
      </c>
    </row>
    <row r="29" spans="1:9" x14ac:dyDescent="0.25">
      <c r="D29" s="31" t="str">
        <f>SUBSTITUTE("Sp.mat: 0.00%",".",IF(VALUE("1.2")=1.2,".",","),2)</f>
        <v>Sp.mat: 0.00%</v>
      </c>
      <c r="F29" s="31" t="str">
        <f>SUBSTITUTE("Sp.man: 0.00%",".",IF(VALUE("1.2")=1.2,".",","),2)</f>
        <v>Sp.man: 0.00%</v>
      </c>
      <c r="G29" s="31" t="str">
        <f>SUBSTITUTE("Sp.uti: 0.00%",".",IF(VALUE("1.2")=1.2,".",","),2)</f>
        <v>Sp.uti: 0.00%</v>
      </c>
    </row>
    <row r="30" spans="1:9" x14ac:dyDescent="0.25">
      <c r="A30" s="60" t="s">
        <v>298</v>
      </c>
      <c r="B30" s="61"/>
      <c r="C30" s="61"/>
      <c r="D30" s="61"/>
      <c r="E30" s="61"/>
      <c r="F30" s="61"/>
      <c r="G30" s="61"/>
    </row>
    <row r="31" spans="1:9" x14ac:dyDescent="0.25">
      <c r="A31" s="61"/>
      <c r="B31" s="61"/>
      <c r="C31" s="61"/>
      <c r="D31" s="61"/>
      <c r="E31" s="61"/>
      <c r="F31" s="61"/>
      <c r="G31" s="61"/>
    </row>
    <row r="32" spans="1:9" x14ac:dyDescent="0.25">
      <c r="A32" s="62" t="s">
        <v>27</v>
      </c>
      <c r="B32" s="63"/>
      <c r="C32" s="63"/>
      <c r="D32" s="63"/>
      <c r="E32" s="63"/>
      <c r="F32" s="63"/>
      <c r="G32" s="63"/>
      <c r="H32" s="33"/>
      <c r="I32" s="34"/>
    </row>
    <row r="33" spans="1:19" x14ac:dyDescent="0.25">
      <c r="B33" s="2">
        <v>5</v>
      </c>
      <c r="C33" s="3" t="s">
        <v>299</v>
      </c>
      <c r="D33" s="5" t="s">
        <v>275</v>
      </c>
      <c r="G33" s="6">
        <v>1</v>
      </c>
    </row>
    <row r="34" spans="1:19" x14ac:dyDescent="0.25">
      <c r="D34" s="31" t="str">
        <f>SUBSTITUTE("Sp.mat: 0.00%",".",IF(VALUE("1.2")=1.2,".",","),2)</f>
        <v>Sp.mat: 0.00%</v>
      </c>
      <c r="F34" s="31" t="str">
        <f>SUBSTITUTE("Sp.man: 0.00%",".",IF(VALUE("1.2")=1.2,".",","),2)</f>
        <v>Sp.man: 0.00%</v>
      </c>
      <c r="G34" s="31" t="str">
        <f>SUBSTITUTE("Sp.uti: 0.00%",".",IF(VALUE("1.2")=1.2,".",","),2)</f>
        <v>Sp.uti: 0.00%</v>
      </c>
    </row>
    <row r="35" spans="1:19" x14ac:dyDescent="0.25">
      <c r="A35" s="60" t="s">
        <v>300</v>
      </c>
      <c r="B35" s="61"/>
      <c r="C35" s="61"/>
      <c r="D35" s="61"/>
      <c r="E35" s="61"/>
      <c r="F35" s="61"/>
      <c r="G35" s="61"/>
    </row>
    <row r="36" spans="1:19" x14ac:dyDescent="0.25">
      <c r="A36" s="61"/>
      <c r="B36" s="61"/>
      <c r="C36" s="61"/>
      <c r="D36" s="61"/>
      <c r="E36" s="61"/>
      <c r="F36" s="61"/>
      <c r="G36" s="61"/>
    </row>
    <row r="37" spans="1:19" x14ac:dyDescent="0.25">
      <c r="A37" s="62" t="s">
        <v>27</v>
      </c>
      <c r="B37" s="63"/>
      <c r="C37" s="63"/>
      <c r="D37" s="63"/>
      <c r="E37" s="63"/>
      <c r="F37" s="63"/>
      <c r="G37" s="63"/>
      <c r="H37" s="33"/>
      <c r="I37" s="34"/>
    </row>
    <row r="38" spans="1:19" x14ac:dyDescent="0.25">
      <c r="B38" s="2">
        <v>7</v>
      </c>
      <c r="C38" s="3" t="s">
        <v>287</v>
      </c>
      <c r="D38" s="5" t="s">
        <v>38</v>
      </c>
      <c r="G38" s="6">
        <v>0.7</v>
      </c>
    </row>
    <row r="39" spans="1:19" x14ac:dyDescent="0.25">
      <c r="D39" s="31" t="str">
        <f>SUBSTITUTE("Sp.mat: 0.00%",".",IF(VALUE("1.2")=1.2,".",","),2)</f>
        <v>Sp.mat: 0.00%</v>
      </c>
      <c r="F39" s="31" t="str">
        <f>SUBSTITUTE("Sp.man: 0.00%",".",IF(VALUE("1.2")=1.2,".",","),2)</f>
        <v>Sp.man: 0.00%</v>
      </c>
      <c r="G39" s="31" t="str">
        <f>SUBSTITUTE("Sp.uti: 0.00%",".",IF(VALUE("1.2")=1.2,".",","),2)</f>
        <v>Sp.uti: 0.00%</v>
      </c>
    </row>
    <row r="40" spans="1:19" x14ac:dyDescent="0.25">
      <c r="A40" s="60" t="s">
        <v>288</v>
      </c>
      <c r="B40" s="61"/>
      <c r="C40" s="61"/>
      <c r="D40" s="61"/>
      <c r="E40" s="61"/>
      <c r="F40" s="61"/>
      <c r="G40" s="61"/>
    </row>
    <row r="41" spans="1:19" x14ac:dyDescent="0.25">
      <c r="A41" s="61"/>
      <c r="B41" s="61"/>
      <c r="C41" s="61"/>
      <c r="D41" s="61"/>
      <c r="E41" s="61"/>
      <c r="F41" s="61"/>
      <c r="G41" s="61"/>
    </row>
    <row r="42" spans="1:19" x14ac:dyDescent="0.25">
      <c r="A42" s="62" t="s">
        <v>27</v>
      </c>
      <c r="B42" s="63"/>
      <c r="C42" s="63"/>
      <c r="D42" s="63"/>
      <c r="E42" s="63"/>
      <c r="F42" s="63"/>
      <c r="G42" s="63"/>
      <c r="H42" s="33"/>
      <c r="I42" s="34"/>
    </row>
    <row r="43" spans="1:19" x14ac:dyDescent="0.25">
      <c r="B43" s="37" t="s">
        <v>97</v>
      </c>
      <c r="E43" s="4">
        <f>SUMIF(J13:J42,"1",I13:I42)</f>
        <v>0</v>
      </c>
      <c r="F43" s="4">
        <f>SUMIF(J13:J42,"2",I13:I42)</f>
        <v>0</v>
      </c>
      <c r="G43" s="4">
        <f>SUMIF(J13:J42,"3",I13:I42)</f>
        <v>0</v>
      </c>
      <c r="H43" s="4">
        <f>SUMIF(J13:J42,"4",I13:I42)</f>
        <v>0</v>
      </c>
      <c r="I43" s="4">
        <f>SUMIF(J13:J42,"5",I13:I42)</f>
        <v>0</v>
      </c>
      <c r="K43" s="4">
        <f>SUMIF(J13:J42,"3",K13:K42)</f>
        <v>0</v>
      </c>
      <c r="L43" s="4">
        <f>SUMIF(J13:J42,"3",L13:L42)</f>
        <v>0</v>
      </c>
      <c r="M43" s="4">
        <f>SUMIF(J13:J42,"3",M13:M42)</f>
        <v>0</v>
      </c>
      <c r="N43" s="4">
        <f>SUMIF(J13:J42,"4",N13:N42)</f>
        <v>0</v>
      </c>
      <c r="O43" s="4">
        <f>SUMIF(J13:J42,"4",O13:O42)</f>
        <v>0</v>
      </c>
      <c r="P43" s="4">
        <f>SUMIF(J13:J42,"4",P13:P42)</f>
        <v>0</v>
      </c>
      <c r="Q43" s="4">
        <f>SUMIF(J13:J42,"4",Q13:Q42)</f>
        <v>0</v>
      </c>
      <c r="R43" s="4">
        <f>SUMIF(J13:J42,"4",R13:R42)</f>
        <v>0</v>
      </c>
      <c r="S43" s="4">
        <f>SUMIF(J13:J42,"4",S13:S42)</f>
        <v>0</v>
      </c>
    </row>
    <row r="44" spans="1:19" hidden="1" x14ac:dyDescent="0.25">
      <c r="B44" s="37" t="s">
        <v>98</v>
      </c>
    </row>
    <row r="45" spans="1:19" hidden="1" x14ac:dyDescent="0.25">
      <c r="B45" s="37" t="s">
        <v>99</v>
      </c>
      <c r="G45" s="4">
        <f>$K$43*1</f>
        <v>0</v>
      </c>
    </row>
    <row r="46" spans="1:19" hidden="1" x14ac:dyDescent="0.25">
      <c r="B46" s="37" t="s">
        <v>100</v>
      </c>
      <c r="G46" s="4">
        <f>$L$43*1</f>
        <v>0</v>
      </c>
    </row>
    <row r="47" spans="1:19" hidden="1" x14ac:dyDescent="0.25">
      <c r="B47" s="37" t="s">
        <v>101</v>
      </c>
      <c r="G47" s="4">
        <f>G43-G45-G46</f>
        <v>0</v>
      </c>
    </row>
    <row r="48" spans="1:19" hidden="1" x14ac:dyDescent="0.25">
      <c r="B48" s="37" t="s">
        <v>102</v>
      </c>
      <c r="E48" s="4">
        <f>IF("G"="Nu",0*1,0)</f>
        <v>0</v>
      </c>
      <c r="I48" s="4">
        <f>E48</f>
        <v>0</v>
      </c>
    </row>
    <row r="49" spans="2:9" hidden="1" x14ac:dyDescent="0.25">
      <c r="B49" s="37" t="s">
        <v>103</v>
      </c>
      <c r="D49" s="38" t="str">
        <f>CONCATENATE(TEXT(0,REPLACE("#.####",2,1,"."))," x")</f>
        <v>. x</v>
      </c>
      <c r="E49" s="4">
        <f>IF("G"="Nu",0*1,0)</f>
        <v>0</v>
      </c>
      <c r="I49" s="4">
        <f>E49*0</f>
        <v>0</v>
      </c>
    </row>
    <row r="50" spans="2:9" x14ac:dyDescent="0.25">
      <c r="B50" s="37" t="s">
        <v>104</v>
      </c>
      <c r="E50" s="4">
        <f>0</f>
        <v>0</v>
      </c>
      <c r="F50" s="4">
        <f>0</f>
        <v>0</v>
      </c>
      <c r="G50" s="4">
        <f>0</f>
        <v>0</v>
      </c>
      <c r="H50" s="4">
        <f>IF(H43=0,1,H61/H43)</f>
        <v>1</v>
      </c>
    </row>
    <row r="51" spans="2:9" x14ac:dyDescent="0.25">
      <c r="B51" s="39" t="s">
        <v>105</v>
      </c>
      <c r="C51" s="40"/>
      <c r="D51" s="41"/>
      <c r="E51" s="42"/>
      <c r="F51" s="42"/>
      <c r="G51" s="43"/>
      <c r="H51" s="32"/>
      <c r="I51" s="44"/>
    </row>
    <row r="52" spans="2:9" hidden="1" x14ac:dyDescent="0.25">
      <c r="B52" s="45" t="str">
        <f>CONCATENATE("  ","Impozit manopera        ")</f>
        <v xml:space="preserve">  Impozit manopera        </v>
      </c>
      <c r="D52" s="38">
        <f>0</f>
        <v>0</v>
      </c>
      <c r="F52" s="4">
        <f>F43*F50*D52</f>
        <v>0</v>
      </c>
      <c r="I52" s="46">
        <f t="shared" ref="I52:I59" si="0">F52</f>
        <v>0</v>
      </c>
    </row>
    <row r="53" spans="2:9" x14ac:dyDescent="0.25">
      <c r="B53" s="45" t="str">
        <f>CONCATENATE("  ","C.A.S.                  ")</f>
        <v xml:space="preserve">  C.A.S.                  </v>
      </c>
      <c r="D53" s="38">
        <f>0</f>
        <v>0</v>
      </c>
      <c r="F53" s="4">
        <f>(F43*F50+F52)*D53</f>
        <v>0</v>
      </c>
      <c r="I53" s="4">
        <f t="shared" si="0"/>
        <v>0</v>
      </c>
    </row>
    <row r="54" spans="2:9" x14ac:dyDescent="0.25">
      <c r="B54" s="45" t="str">
        <f>CONCATENATE("  ","C.A.S.S.                ")</f>
        <v xml:space="preserve">  C.A.S.S.                </v>
      </c>
      <c r="D54" s="38">
        <f>0</f>
        <v>0</v>
      </c>
      <c r="F54" s="4">
        <f>(F43*F50+F52)*D54</f>
        <v>0</v>
      </c>
      <c r="I54" s="4">
        <f t="shared" si="0"/>
        <v>0</v>
      </c>
    </row>
    <row r="55" spans="2:9" x14ac:dyDescent="0.25">
      <c r="B55" s="45" t="str">
        <f>CONCATENATE("  ","Aj.somaj                ")</f>
        <v xml:space="preserve">  Aj.somaj                </v>
      </c>
      <c r="D55" s="38">
        <f>0</f>
        <v>0</v>
      </c>
      <c r="F55" s="4">
        <f>(F43*F50+F52)*D55</f>
        <v>0</v>
      </c>
      <c r="I55" s="4">
        <f t="shared" si="0"/>
        <v>0</v>
      </c>
    </row>
    <row r="56" spans="2:9" x14ac:dyDescent="0.25">
      <c r="B56" s="45" t="str">
        <f>CONCATENATE("  ","Acc. munca, boli profes.")</f>
        <v xml:space="preserve">  Acc. munca, boli profes.</v>
      </c>
      <c r="D56" s="38">
        <f>0</f>
        <v>0</v>
      </c>
      <c r="F56" s="4">
        <f>(F43*F50+F52)*D56</f>
        <v>0</v>
      </c>
      <c r="I56" s="4">
        <f t="shared" si="0"/>
        <v>0</v>
      </c>
    </row>
    <row r="57" spans="2:9" x14ac:dyDescent="0.25">
      <c r="B57" s="45" t="str">
        <f>CONCATENATE("  ","Contr.Concedii Medicale ")</f>
        <v xml:space="preserve">  Contr.Concedii Medicale </v>
      </c>
      <c r="D57" s="38">
        <f>0</f>
        <v>0</v>
      </c>
      <c r="F57" s="4">
        <f>(F43*F50+F52)*D57</f>
        <v>0</v>
      </c>
      <c r="I57" s="4">
        <f t="shared" si="0"/>
        <v>0</v>
      </c>
    </row>
    <row r="58" spans="2:9" x14ac:dyDescent="0.25">
      <c r="B58" s="45" t="str">
        <f>CONCATENATE("  ","Comision ITM            ")</f>
        <v xml:space="preserve">  Comision ITM            </v>
      </c>
      <c r="D58" s="38">
        <f>0</f>
        <v>0</v>
      </c>
      <c r="F58" s="4">
        <f>(F43*F50+F52)*D58</f>
        <v>0</v>
      </c>
      <c r="I58" s="4">
        <f t="shared" si="0"/>
        <v>0</v>
      </c>
    </row>
    <row r="59" spans="2:9" x14ac:dyDescent="0.25">
      <c r="B59" s="45" t="str">
        <f>CONCATENATE("  ","Fond garantare salarii  ")</f>
        <v xml:space="preserve">  Fond garantare salarii  </v>
      </c>
      <c r="D59" s="38">
        <f>0</f>
        <v>0</v>
      </c>
      <c r="F59" s="4">
        <f>(F43*F50+F52)*D59</f>
        <v>0</v>
      </c>
      <c r="I59" s="4">
        <f t="shared" si="0"/>
        <v>0</v>
      </c>
    </row>
    <row r="60" spans="2:9" hidden="1" x14ac:dyDescent="0.25">
      <c r="B60" s="45" t="str">
        <f>CONCATENATE("  ","Chelt.tr.aprov.,depozit.")</f>
        <v xml:space="preserve">  Chelt.tr.aprov.,depozit.</v>
      </c>
      <c r="D60" s="38">
        <f>0</f>
        <v>0</v>
      </c>
      <c r="E60" s="4">
        <f>(E43+I48+I49)*E50*D60</f>
        <v>0</v>
      </c>
      <c r="I60" s="4">
        <f>E60</f>
        <v>0</v>
      </c>
    </row>
    <row r="61" spans="2:9" x14ac:dyDescent="0.25">
      <c r="B61" s="39" t="s">
        <v>106</v>
      </c>
      <c r="C61" s="40"/>
      <c r="D61" s="41"/>
      <c r="E61" s="44">
        <f>(E43+I48+I49)*E50+E60</f>
        <v>0</v>
      </c>
      <c r="F61" s="44">
        <f>F43*F50+F52+F53+F54+F55+F56+F57+F58+F59</f>
        <v>0</v>
      </c>
      <c r="G61" s="44">
        <f>G43*G50</f>
        <v>0</v>
      </c>
      <c r="H61" s="44">
        <f>($N$43*0+$O$43*0+$P$43*0)*1</f>
        <v>0</v>
      </c>
      <c r="I61" s="44">
        <f>SUM(E61:H61)</f>
        <v>0</v>
      </c>
    </row>
    <row r="62" spans="2:9" x14ac:dyDescent="0.25">
      <c r="B62" s="39" t="s">
        <v>107</v>
      </c>
      <c r="C62" s="40"/>
      <c r="D62" s="47">
        <f>0</f>
        <v>0</v>
      </c>
      <c r="E62" s="42" t="s">
        <v>108</v>
      </c>
      <c r="F62" s="42"/>
      <c r="G62" s="43"/>
      <c r="H62" s="32"/>
      <c r="I62" s="44">
        <f>I61*D62</f>
        <v>0</v>
      </c>
    </row>
    <row r="63" spans="2:9" x14ac:dyDescent="0.25">
      <c r="B63" s="39" t="s">
        <v>109</v>
      </c>
      <c r="C63" s="40"/>
      <c r="D63" s="47">
        <f>0</f>
        <v>0</v>
      </c>
      <c r="E63" s="42" t="s">
        <v>110</v>
      </c>
      <c r="F63" s="42"/>
      <c r="G63" s="43"/>
      <c r="H63" s="32"/>
      <c r="I63" s="44">
        <f>(I61+I62)*D63</f>
        <v>0</v>
      </c>
    </row>
    <row r="64" spans="2:9" hidden="1" x14ac:dyDescent="0.25">
      <c r="B64" s="37" t="s">
        <v>102</v>
      </c>
      <c r="D64" s="42" t="str">
        <f>CONCATENATE(TEXT(0,REPLACE("#.####",2,1,"."))," x")</f>
        <v>. x</v>
      </c>
      <c r="E64" s="4">
        <f>IF("G"="Nu",0*1,0)</f>
        <v>0</v>
      </c>
      <c r="I64" s="4">
        <f>E64*0</f>
        <v>0</v>
      </c>
    </row>
    <row r="65" spans="1:9" hidden="1" x14ac:dyDescent="0.25">
      <c r="B65" s="37" t="s">
        <v>103</v>
      </c>
      <c r="D65" s="38" t="str">
        <f>CONCATENATE(TEXT(0,REPLACE("#.####",2,1,"."))," x ",TEXT(0,REPLACE("#.####",2,1,"."))," x")</f>
        <v>. x . x</v>
      </c>
      <c r="E65" s="4">
        <f>IF("G"="Nu",0*1,0)</f>
        <v>0</v>
      </c>
      <c r="I65" s="4">
        <f>E65*0*0</f>
        <v>0</v>
      </c>
    </row>
    <row r="66" spans="1:9" x14ac:dyDescent="0.25">
      <c r="B66" s="39" t="s">
        <v>111</v>
      </c>
      <c r="C66" s="40"/>
      <c r="D66" s="49" t="s">
        <v>112</v>
      </c>
      <c r="E66" s="42"/>
      <c r="F66" s="42"/>
      <c r="G66" s="43"/>
      <c r="H66" s="32"/>
      <c r="I66" s="44">
        <f>I61+I62+I63+I64+I65</f>
        <v>0</v>
      </c>
    </row>
    <row r="67" spans="1:9" x14ac:dyDescent="0.25">
      <c r="B67" s="48"/>
      <c r="C67" s="40"/>
      <c r="D67" s="41"/>
      <c r="E67" s="42"/>
      <c r="F67" s="42"/>
      <c r="G67" s="43"/>
      <c r="H67" s="32"/>
      <c r="I67" s="44"/>
    </row>
    <row r="69" spans="1:9" x14ac:dyDescent="0.25">
      <c r="A69" s="59" t="s">
        <v>692</v>
      </c>
    </row>
    <row r="70" spans="1:9" x14ac:dyDescent="0.25">
      <c r="A70" s="59" t="s">
        <v>693</v>
      </c>
    </row>
  </sheetData>
  <mergeCells count="17">
    <mergeCell ref="A30:G31"/>
    <mergeCell ref="A1:D1"/>
    <mergeCell ref="A2:I2"/>
    <mergeCell ref="A4:I4"/>
    <mergeCell ref="A5:I5"/>
    <mergeCell ref="A6:H6"/>
    <mergeCell ref="A15:G16"/>
    <mergeCell ref="A17:G17"/>
    <mergeCell ref="A20:G21"/>
    <mergeCell ref="A22:G22"/>
    <mergeCell ref="A25:G26"/>
    <mergeCell ref="A27:G27"/>
    <mergeCell ref="A32:G32"/>
    <mergeCell ref="A35:G36"/>
    <mergeCell ref="A37:G37"/>
    <mergeCell ref="A40:G41"/>
    <mergeCell ref="A42:G42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6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14" sqref="G14"/>
    </sheetView>
  </sheetViews>
  <sheetFormatPr defaultRowHeight="15" x14ac:dyDescent="0.25"/>
  <cols>
    <col min="1" max="1" width="6.7109375" style="74" customWidth="1"/>
    <col min="2" max="2" width="20.7109375" style="73" customWidth="1"/>
    <col min="3" max="3" width="8.7109375" style="72" customWidth="1"/>
    <col min="4" max="4" width="14.7109375" style="6" customWidth="1"/>
    <col min="5" max="5" width="14.7109375" style="7" customWidth="1"/>
    <col min="6" max="6" width="14.7109375" style="4" customWidth="1"/>
    <col min="7" max="7" width="14.7109375" style="71" customWidth="1"/>
    <col min="8" max="15" width="0" hidden="1" customWidth="1"/>
  </cols>
  <sheetData>
    <row r="1" spans="1:9" ht="24.75" customHeight="1" x14ac:dyDescent="0.25">
      <c r="A1" s="68" t="s">
        <v>708</v>
      </c>
      <c r="B1" s="89"/>
      <c r="C1" s="89"/>
    </row>
    <row r="2" spans="1:9" x14ac:dyDescent="0.25">
      <c r="A2" s="69" t="s">
        <v>1</v>
      </c>
      <c r="B2" s="89"/>
      <c r="C2" s="89"/>
      <c r="D2" s="89"/>
      <c r="E2" s="89"/>
      <c r="F2" s="89"/>
      <c r="G2" s="89"/>
    </row>
    <row r="3" spans="1:9" x14ac:dyDescent="0.25">
      <c r="A3" s="8" t="s">
        <v>2</v>
      </c>
    </row>
    <row r="4" spans="1:9" ht="65.25" customHeight="1" x14ac:dyDescent="0.25">
      <c r="A4" s="70" t="s">
        <v>707</v>
      </c>
      <c r="B4" s="89"/>
      <c r="C4" s="89"/>
      <c r="D4" s="89"/>
      <c r="E4" s="89"/>
      <c r="F4" s="89"/>
      <c r="G4" s="89"/>
    </row>
    <row r="5" spans="1:9" x14ac:dyDescent="0.25">
      <c r="A5" s="69" t="s">
        <v>4</v>
      </c>
      <c r="B5" s="89"/>
      <c r="C5" s="89"/>
      <c r="D5" s="89"/>
      <c r="E5" s="89"/>
      <c r="F5" s="89"/>
      <c r="G5" s="89"/>
    </row>
    <row r="6" spans="1:9" ht="15.75" thickBot="1" x14ac:dyDescent="0.3">
      <c r="A6" s="69" t="s">
        <v>289</v>
      </c>
      <c r="B6" s="89"/>
      <c r="C6" s="89"/>
      <c r="D6" s="89"/>
      <c r="E6" s="89"/>
      <c r="F6" s="89"/>
      <c r="G6" s="71" t="s">
        <v>5</v>
      </c>
    </row>
    <row r="7" spans="1:9" x14ac:dyDescent="0.25">
      <c r="A7" s="88" t="s">
        <v>7</v>
      </c>
      <c r="B7" s="87" t="s">
        <v>706</v>
      </c>
      <c r="C7" s="86" t="s">
        <v>9</v>
      </c>
      <c r="D7" s="21" t="s">
        <v>10</v>
      </c>
      <c r="E7" s="22" t="s">
        <v>11</v>
      </c>
      <c r="F7" s="23" t="s">
        <v>705</v>
      </c>
      <c r="G7" s="85" t="s">
        <v>704</v>
      </c>
    </row>
    <row r="8" spans="1:9" x14ac:dyDescent="0.25">
      <c r="A8" s="84" t="s">
        <v>13</v>
      </c>
      <c r="B8" s="83" t="s">
        <v>703</v>
      </c>
      <c r="C8" s="82"/>
      <c r="D8" s="13"/>
      <c r="E8" s="14"/>
      <c r="F8" s="15" t="s">
        <v>702</v>
      </c>
      <c r="G8" s="81" t="s">
        <v>701</v>
      </c>
    </row>
    <row r="9" spans="1:9" ht="15.75" thickBot="1" x14ac:dyDescent="0.3">
      <c r="A9" s="84"/>
      <c r="B9" s="83" t="s">
        <v>700</v>
      </c>
      <c r="C9" s="82"/>
      <c r="D9" s="13"/>
      <c r="E9" s="14"/>
      <c r="F9" s="15"/>
      <c r="G9" s="81"/>
    </row>
    <row r="10" spans="1:9" x14ac:dyDescent="0.25">
      <c r="A10" s="80"/>
      <c r="B10" s="79" t="s">
        <v>699</v>
      </c>
      <c r="C10" s="78"/>
      <c r="D10" s="28"/>
      <c r="E10" s="29"/>
      <c r="F10" s="30"/>
      <c r="G10" s="76"/>
    </row>
    <row r="11" spans="1:9" x14ac:dyDescent="0.25">
      <c r="B11" s="73" t="s">
        <v>698</v>
      </c>
      <c r="C11" s="72" t="s">
        <v>204</v>
      </c>
      <c r="D11" s="6">
        <v>1</v>
      </c>
      <c r="G11" s="71" t="s">
        <v>697</v>
      </c>
    </row>
    <row r="12" spans="1:9" ht="15.75" thickBot="1" x14ac:dyDescent="0.3">
      <c r="B12" s="73" t="s">
        <v>696</v>
      </c>
    </row>
    <row r="13" spans="1:9" x14ac:dyDescent="0.25">
      <c r="A13" s="80"/>
      <c r="B13" s="79"/>
      <c r="C13" s="78"/>
      <c r="D13" s="28"/>
      <c r="E13" s="77" t="s">
        <v>695</v>
      </c>
      <c r="F13" s="30"/>
      <c r="G13" s="76"/>
    </row>
    <row r="14" spans="1:9" x14ac:dyDescent="0.25">
      <c r="E14" s="7" t="s">
        <v>694</v>
      </c>
      <c r="I14">
        <v>1</v>
      </c>
    </row>
    <row r="16" spans="1:9" x14ac:dyDescent="0.25">
      <c r="A16" s="75" t="s">
        <v>692</v>
      </c>
    </row>
    <row r="17" spans="1:1" x14ac:dyDescent="0.25">
      <c r="A17" s="75" t="s">
        <v>693</v>
      </c>
    </row>
  </sheetData>
  <mergeCells count="5">
    <mergeCell ref="A1:C1"/>
    <mergeCell ref="A2:G2"/>
    <mergeCell ref="A4:G4"/>
    <mergeCell ref="A5:G5"/>
    <mergeCell ref="A6:F6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4"/>
  <sheetViews>
    <sheetView topLeftCell="A338" workbookViewId="0">
      <selection activeCell="T371" sqref="T371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301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302</v>
      </c>
      <c r="D13" s="26" t="s">
        <v>85</v>
      </c>
      <c r="E13" s="27"/>
      <c r="F13" s="27"/>
      <c r="G13" s="28">
        <v>51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303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4" t="s">
        <v>27</v>
      </c>
      <c r="B17" s="65"/>
      <c r="C17" s="65"/>
      <c r="D17" s="65"/>
      <c r="E17" s="65"/>
      <c r="F17" s="65"/>
      <c r="G17" s="65"/>
      <c r="H17" s="35"/>
      <c r="I17" s="36"/>
    </row>
    <row r="18" spans="1:9" x14ac:dyDescent="0.25">
      <c r="A18" s="67" t="s">
        <v>304</v>
      </c>
      <c r="B18" s="67"/>
      <c r="C18" s="67"/>
      <c r="D18" s="67"/>
      <c r="E18" s="67"/>
      <c r="F18" s="67"/>
      <c r="G18" s="67"/>
      <c r="H18" s="67"/>
      <c r="I18" s="67"/>
    </row>
    <row r="19" spans="1:9" x14ac:dyDescent="0.25">
      <c r="B19" s="2">
        <v>2</v>
      </c>
      <c r="C19" s="3" t="s">
        <v>302</v>
      </c>
      <c r="D19" s="5" t="s">
        <v>85</v>
      </c>
      <c r="G19" s="6">
        <v>17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60" t="s">
        <v>303</v>
      </c>
      <c r="B21" s="61"/>
      <c r="C21" s="61"/>
      <c r="D21" s="61"/>
      <c r="E21" s="61"/>
      <c r="F21" s="61"/>
      <c r="G21" s="61"/>
    </row>
    <row r="22" spans="1:9" x14ac:dyDescent="0.25">
      <c r="A22" s="61"/>
      <c r="B22" s="61"/>
      <c r="C22" s="61"/>
      <c r="D22" s="61"/>
      <c r="E22" s="61"/>
      <c r="F22" s="61"/>
      <c r="G22" s="61"/>
    </row>
    <row r="23" spans="1:9" x14ac:dyDescent="0.25">
      <c r="A23" s="64" t="s">
        <v>27</v>
      </c>
      <c r="B23" s="65"/>
      <c r="C23" s="65"/>
      <c r="D23" s="65"/>
      <c r="E23" s="65"/>
      <c r="F23" s="65"/>
      <c r="G23" s="65"/>
      <c r="H23" s="35"/>
      <c r="I23" s="36"/>
    </row>
    <row r="24" spans="1:9" x14ac:dyDescent="0.25">
      <c r="A24" s="67" t="s">
        <v>305</v>
      </c>
      <c r="B24" s="67"/>
      <c r="C24" s="67"/>
      <c r="D24" s="67"/>
      <c r="E24" s="67"/>
      <c r="F24" s="67"/>
      <c r="G24" s="67"/>
      <c r="H24" s="67"/>
      <c r="I24" s="67"/>
    </row>
    <row r="25" spans="1:9" x14ac:dyDescent="0.25">
      <c r="B25" s="2">
        <v>3</v>
      </c>
      <c r="C25" s="3" t="s">
        <v>306</v>
      </c>
      <c r="D25" s="5" t="s">
        <v>85</v>
      </c>
      <c r="G25" s="6">
        <v>12</v>
      </c>
    </row>
    <row r="26" spans="1:9" x14ac:dyDescent="0.25">
      <c r="D26" s="31" t="str">
        <f>SUBSTITUTE("Sp.mat: 0.00%",".",IF(VALUE("1.2")=1.2,".",","),2)</f>
        <v>Sp.mat: 0.00%</v>
      </c>
      <c r="F26" s="31" t="str">
        <f>SUBSTITUTE("Sp.man: 0.00%",".",IF(VALUE("1.2")=1.2,".",","),2)</f>
        <v>Sp.man: 0.00%</v>
      </c>
      <c r="G26" s="31" t="str">
        <f>SUBSTITUTE("Sp.uti: 0.00%",".",IF(VALUE("1.2")=1.2,".",","),2)</f>
        <v>Sp.uti: 0.00%</v>
      </c>
    </row>
    <row r="27" spans="1:9" x14ac:dyDescent="0.25">
      <c r="A27" s="60" t="s">
        <v>307</v>
      </c>
      <c r="B27" s="61"/>
      <c r="C27" s="61"/>
      <c r="D27" s="61"/>
      <c r="E27" s="61"/>
      <c r="F27" s="61"/>
      <c r="G27" s="61"/>
    </row>
    <row r="28" spans="1:9" x14ac:dyDescent="0.25">
      <c r="A28" s="61"/>
      <c r="B28" s="61"/>
      <c r="C28" s="61"/>
      <c r="D28" s="61"/>
      <c r="E28" s="61"/>
      <c r="F28" s="61"/>
      <c r="G28" s="61"/>
    </row>
    <row r="29" spans="1:9" x14ac:dyDescent="0.25">
      <c r="A29" s="64" t="s">
        <v>27</v>
      </c>
      <c r="B29" s="65"/>
      <c r="C29" s="65"/>
      <c r="D29" s="65"/>
      <c r="E29" s="65"/>
      <c r="F29" s="65"/>
      <c r="G29" s="65"/>
      <c r="H29" s="35"/>
      <c r="I29" s="36"/>
    </row>
    <row r="30" spans="1:9" x14ac:dyDescent="0.25">
      <c r="A30" s="67" t="s">
        <v>308</v>
      </c>
      <c r="B30" s="67"/>
      <c r="C30" s="67"/>
      <c r="D30" s="67"/>
      <c r="E30" s="67"/>
      <c r="F30" s="67"/>
      <c r="G30" s="67"/>
      <c r="H30" s="67"/>
      <c r="I30" s="67"/>
    </row>
    <row r="31" spans="1:9" x14ac:dyDescent="0.25">
      <c r="B31" s="2">
        <v>4</v>
      </c>
      <c r="C31" s="3" t="s">
        <v>309</v>
      </c>
      <c r="D31" s="5" t="s">
        <v>204</v>
      </c>
      <c r="G31" s="6">
        <v>102</v>
      </c>
    </row>
    <row r="32" spans="1:9" x14ac:dyDescent="0.25">
      <c r="D32" s="31" t="str">
        <f>SUBSTITUTE("Sp.mat: 0.00%",".",IF(VALUE("1.2")=1.2,".",","),2)</f>
        <v>Sp.mat: 0.00%</v>
      </c>
      <c r="F32" s="31" t="str">
        <f>SUBSTITUTE("Sp.man: 0.00%",".",IF(VALUE("1.2")=1.2,".",","),2)</f>
        <v>Sp.man: 0.00%</v>
      </c>
      <c r="G32" s="31" t="str">
        <f>SUBSTITUTE("Sp.uti: 0.00%",".",IF(VALUE("1.2")=1.2,".",","),2)</f>
        <v>Sp.uti: 0.00%</v>
      </c>
    </row>
    <row r="33" spans="1:9" x14ac:dyDescent="0.25">
      <c r="A33" s="60" t="s">
        <v>310</v>
      </c>
      <c r="B33" s="61"/>
      <c r="C33" s="61"/>
      <c r="D33" s="61"/>
      <c r="E33" s="61"/>
      <c r="F33" s="61"/>
      <c r="G33" s="61"/>
    </row>
    <row r="34" spans="1:9" x14ac:dyDescent="0.25">
      <c r="A34" s="61"/>
      <c r="B34" s="61"/>
      <c r="C34" s="61"/>
      <c r="D34" s="61"/>
      <c r="E34" s="61"/>
      <c r="F34" s="61"/>
      <c r="G34" s="61"/>
    </row>
    <row r="35" spans="1:9" x14ac:dyDescent="0.25">
      <c r="A35" s="64" t="s">
        <v>127</v>
      </c>
      <c r="B35" s="65"/>
      <c r="C35" s="65"/>
      <c r="D35" s="65"/>
      <c r="E35" s="65"/>
      <c r="F35" s="65"/>
      <c r="G35" s="65"/>
      <c r="H35" s="35"/>
      <c r="I35" s="36"/>
    </row>
    <row r="36" spans="1:9" x14ac:dyDescent="0.25">
      <c r="A36" s="67" t="s">
        <v>311</v>
      </c>
      <c r="B36" s="67"/>
      <c r="C36" s="67"/>
      <c r="D36" s="67"/>
      <c r="E36" s="67"/>
      <c r="F36" s="67"/>
      <c r="G36" s="67"/>
      <c r="H36" s="67"/>
      <c r="I36" s="67"/>
    </row>
    <row r="37" spans="1:9" x14ac:dyDescent="0.25">
      <c r="B37" s="2">
        <v>5</v>
      </c>
      <c r="C37" s="3" t="s">
        <v>312</v>
      </c>
      <c r="D37" s="5" t="s">
        <v>204</v>
      </c>
      <c r="G37" s="6">
        <v>34</v>
      </c>
    </row>
    <row r="38" spans="1:9" x14ac:dyDescent="0.25">
      <c r="D38" s="31" t="str">
        <f>SUBSTITUTE("Sp.mat: 0.00%",".",IF(VALUE("1.2")=1.2,".",","),2)</f>
        <v>Sp.mat: 0.00%</v>
      </c>
      <c r="F38" s="31" t="str">
        <f>SUBSTITUTE("Sp.man: 0.00%",".",IF(VALUE("1.2")=1.2,".",","),2)</f>
        <v>Sp.man: 0.00%</v>
      </c>
      <c r="G38" s="31" t="str">
        <f>SUBSTITUTE("Sp.uti: 0.00%",".",IF(VALUE("1.2")=1.2,".",","),2)</f>
        <v>Sp.uti: 0.00%</v>
      </c>
    </row>
    <row r="39" spans="1:9" x14ac:dyDescent="0.25">
      <c r="A39" s="60" t="s">
        <v>313</v>
      </c>
      <c r="B39" s="61"/>
      <c r="C39" s="61"/>
      <c r="D39" s="61"/>
      <c r="E39" s="61"/>
      <c r="F39" s="61"/>
      <c r="G39" s="61"/>
    </row>
    <row r="40" spans="1:9" x14ac:dyDescent="0.25">
      <c r="A40" s="61"/>
      <c r="B40" s="61"/>
      <c r="C40" s="61"/>
      <c r="D40" s="61"/>
      <c r="E40" s="61"/>
      <c r="F40" s="61"/>
      <c r="G40" s="61"/>
    </row>
    <row r="41" spans="1:9" x14ac:dyDescent="0.25">
      <c r="A41" s="64" t="s">
        <v>27</v>
      </c>
      <c r="B41" s="65"/>
      <c r="C41" s="65"/>
      <c r="D41" s="65"/>
      <c r="E41" s="65"/>
      <c r="F41" s="65"/>
      <c r="G41" s="65"/>
      <c r="H41" s="35"/>
      <c r="I41" s="36"/>
    </row>
    <row r="42" spans="1:9" x14ac:dyDescent="0.25">
      <c r="A42" s="67" t="s">
        <v>314</v>
      </c>
      <c r="B42" s="67"/>
      <c r="C42" s="67"/>
      <c r="D42" s="67"/>
      <c r="E42" s="67"/>
      <c r="F42" s="67"/>
      <c r="G42" s="67"/>
      <c r="H42" s="67"/>
      <c r="I42" s="67"/>
    </row>
    <row r="43" spans="1:9" x14ac:dyDescent="0.25">
      <c r="B43" s="2">
        <v>6</v>
      </c>
      <c r="C43" s="3" t="s">
        <v>315</v>
      </c>
      <c r="D43" s="5" t="s">
        <v>204</v>
      </c>
      <c r="G43" s="6">
        <v>24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60" t="s">
        <v>316</v>
      </c>
      <c r="B45" s="61"/>
      <c r="C45" s="61"/>
      <c r="D45" s="61"/>
      <c r="E45" s="61"/>
      <c r="F45" s="61"/>
      <c r="G45" s="61"/>
    </row>
    <row r="46" spans="1:9" x14ac:dyDescent="0.25">
      <c r="A46" s="61"/>
      <c r="B46" s="61"/>
      <c r="C46" s="61"/>
      <c r="D46" s="61"/>
      <c r="E46" s="61"/>
      <c r="F46" s="61"/>
      <c r="G46" s="61"/>
    </row>
    <row r="47" spans="1:9" x14ac:dyDescent="0.25">
      <c r="A47" s="64" t="s">
        <v>27</v>
      </c>
      <c r="B47" s="65"/>
      <c r="C47" s="65"/>
      <c r="D47" s="65"/>
      <c r="E47" s="65"/>
      <c r="F47" s="65"/>
      <c r="G47" s="65"/>
      <c r="H47" s="35"/>
      <c r="I47" s="36"/>
    </row>
    <row r="48" spans="1:9" x14ac:dyDescent="0.25">
      <c r="A48" s="67" t="s">
        <v>317</v>
      </c>
      <c r="B48" s="67"/>
      <c r="C48" s="67"/>
      <c r="D48" s="67"/>
      <c r="E48" s="67"/>
      <c r="F48" s="67"/>
      <c r="G48" s="67"/>
      <c r="H48" s="67"/>
      <c r="I48" s="67"/>
    </row>
    <row r="49" spans="1:9" x14ac:dyDescent="0.25">
      <c r="B49" s="2">
        <v>7</v>
      </c>
      <c r="C49" s="3" t="s">
        <v>318</v>
      </c>
      <c r="D49" s="5" t="s">
        <v>204</v>
      </c>
      <c r="G49" s="6">
        <v>101</v>
      </c>
    </row>
    <row r="50" spans="1:9" x14ac:dyDescent="0.25">
      <c r="D50" s="31" t="str">
        <f>SUBSTITUTE("Sp.mat: 0.00%",".",IF(VALUE("1.2")=1.2,".",","),2)</f>
        <v>Sp.mat: 0.00%</v>
      </c>
      <c r="F50" s="31" t="str">
        <f>SUBSTITUTE("Sp.man: 0.00%",".",IF(VALUE("1.2")=1.2,".",","),2)</f>
        <v>Sp.man: 0.00%</v>
      </c>
      <c r="G50" s="31" t="str">
        <f>SUBSTITUTE("Sp.uti: 0.00%",".",IF(VALUE("1.2")=1.2,".",","),2)</f>
        <v>Sp.uti: 0.00%</v>
      </c>
    </row>
    <row r="51" spans="1:9" x14ac:dyDescent="0.25">
      <c r="A51" s="60" t="s">
        <v>319</v>
      </c>
      <c r="B51" s="61"/>
      <c r="C51" s="61"/>
      <c r="D51" s="61"/>
      <c r="E51" s="61"/>
      <c r="F51" s="61"/>
      <c r="G51" s="61"/>
    </row>
    <row r="52" spans="1:9" x14ac:dyDescent="0.25">
      <c r="A52" s="61"/>
      <c r="B52" s="61"/>
      <c r="C52" s="61"/>
      <c r="D52" s="61"/>
      <c r="E52" s="61"/>
      <c r="F52" s="61"/>
      <c r="G52" s="61"/>
    </row>
    <row r="53" spans="1:9" x14ac:dyDescent="0.25">
      <c r="A53" s="62" t="s">
        <v>27</v>
      </c>
      <c r="B53" s="63"/>
      <c r="C53" s="63"/>
      <c r="D53" s="63"/>
      <c r="E53" s="63"/>
      <c r="F53" s="63"/>
      <c r="G53" s="63"/>
      <c r="H53" s="33"/>
      <c r="I53" s="34"/>
    </row>
    <row r="54" spans="1:9" x14ac:dyDescent="0.25">
      <c r="B54" s="2">
        <v>8</v>
      </c>
      <c r="C54" s="3" t="s">
        <v>320</v>
      </c>
      <c r="D54" s="5" t="s">
        <v>204</v>
      </c>
      <c r="G54" s="6">
        <v>30</v>
      </c>
    </row>
    <row r="55" spans="1:9" x14ac:dyDescent="0.25">
      <c r="D55" s="31" t="str">
        <f>SUBSTITUTE("Sp.mat: 0.00%",".",IF(VALUE("1.2")=1.2,".",","),2)</f>
        <v>Sp.mat: 0.00%</v>
      </c>
      <c r="F55" s="31" t="str">
        <f>SUBSTITUTE("Sp.man: 0.00%",".",IF(VALUE("1.2")=1.2,".",","),2)</f>
        <v>Sp.man: 0.00%</v>
      </c>
      <c r="G55" s="31" t="str">
        <f>SUBSTITUTE("Sp.uti: 0.00%",".",IF(VALUE("1.2")=1.2,".",","),2)</f>
        <v>Sp.uti: 0.00%</v>
      </c>
    </row>
    <row r="56" spans="1:9" x14ac:dyDescent="0.25">
      <c r="A56" s="60" t="s">
        <v>321</v>
      </c>
      <c r="B56" s="61"/>
      <c r="C56" s="61"/>
      <c r="D56" s="61"/>
      <c r="E56" s="61"/>
      <c r="F56" s="61"/>
      <c r="G56" s="61"/>
    </row>
    <row r="57" spans="1:9" x14ac:dyDescent="0.25">
      <c r="A57" s="61"/>
      <c r="B57" s="61"/>
      <c r="C57" s="61"/>
      <c r="D57" s="61"/>
      <c r="E57" s="61"/>
      <c r="F57" s="61"/>
      <c r="G57" s="61"/>
    </row>
    <row r="58" spans="1:9" x14ac:dyDescent="0.25">
      <c r="A58" s="62" t="s">
        <v>27</v>
      </c>
      <c r="B58" s="63"/>
      <c r="C58" s="63"/>
      <c r="D58" s="63"/>
      <c r="E58" s="63"/>
      <c r="F58" s="63"/>
      <c r="G58" s="63"/>
      <c r="H58" s="33"/>
      <c r="I58" s="34"/>
    </row>
    <row r="59" spans="1:9" x14ac:dyDescent="0.25">
      <c r="B59" s="2">
        <v>9</v>
      </c>
      <c r="C59" s="3" t="s">
        <v>322</v>
      </c>
      <c r="D59" s="5" t="s">
        <v>204</v>
      </c>
      <c r="G59" s="6">
        <v>15</v>
      </c>
    </row>
    <row r="60" spans="1:9" x14ac:dyDescent="0.25">
      <c r="D60" s="31" t="str">
        <f>SUBSTITUTE("Sp.mat: 0.00%",".",IF(VALUE("1.2")=1.2,".",","),2)</f>
        <v>Sp.mat: 0.00%</v>
      </c>
      <c r="F60" s="31" t="str">
        <f>SUBSTITUTE("Sp.man: 0.00%",".",IF(VALUE("1.2")=1.2,".",","),2)</f>
        <v>Sp.man: 0.00%</v>
      </c>
      <c r="G60" s="31" t="str">
        <f>SUBSTITUTE("Sp.uti: 0.00%",".",IF(VALUE("1.2")=1.2,".",","),2)</f>
        <v>Sp.uti: 0.00%</v>
      </c>
    </row>
    <row r="61" spans="1:9" x14ac:dyDescent="0.25">
      <c r="A61" s="60" t="s">
        <v>323</v>
      </c>
      <c r="B61" s="61"/>
      <c r="C61" s="61"/>
      <c r="D61" s="61"/>
      <c r="E61" s="61"/>
      <c r="F61" s="61"/>
      <c r="G61" s="61"/>
    </row>
    <row r="62" spans="1:9" x14ac:dyDescent="0.25">
      <c r="A62" s="61"/>
      <c r="B62" s="61"/>
      <c r="C62" s="61"/>
      <c r="D62" s="61"/>
      <c r="E62" s="61"/>
      <c r="F62" s="61"/>
      <c r="G62" s="61"/>
    </row>
    <row r="63" spans="1:9" x14ac:dyDescent="0.25">
      <c r="A63" s="62" t="s">
        <v>27</v>
      </c>
      <c r="B63" s="63"/>
      <c r="C63" s="63"/>
      <c r="D63" s="63"/>
      <c r="E63" s="63"/>
      <c r="F63" s="63"/>
      <c r="G63" s="63"/>
      <c r="H63" s="33"/>
      <c r="I63" s="34"/>
    </row>
    <row r="64" spans="1:9" x14ac:dyDescent="0.25">
      <c r="B64" s="2">
        <v>10</v>
      </c>
      <c r="C64" s="3" t="s">
        <v>324</v>
      </c>
      <c r="D64" s="5" t="s">
        <v>204</v>
      </c>
      <c r="G64" s="6">
        <v>16</v>
      </c>
    </row>
    <row r="65" spans="1:9" x14ac:dyDescent="0.25">
      <c r="D65" s="31" t="str">
        <f>SUBSTITUTE("Sp.mat: 0.00%",".",IF(VALUE("1.2")=1.2,".",","),2)</f>
        <v>Sp.mat: 0.00%</v>
      </c>
      <c r="F65" s="31" t="str">
        <f>SUBSTITUTE("Sp.man: 0.00%",".",IF(VALUE("1.2")=1.2,".",","),2)</f>
        <v>Sp.man: 0.00%</v>
      </c>
      <c r="G65" s="31" t="str">
        <f>SUBSTITUTE("Sp.uti: 0.00%",".",IF(VALUE("1.2")=1.2,".",","),2)</f>
        <v>Sp.uti: 0.00%</v>
      </c>
    </row>
    <row r="66" spans="1:9" x14ac:dyDescent="0.25">
      <c r="A66" s="60" t="s">
        <v>325</v>
      </c>
      <c r="B66" s="61"/>
      <c r="C66" s="61"/>
      <c r="D66" s="61"/>
      <c r="E66" s="61"/>
      <c r="F66" s="61"/>
      <c r="G66" s="61"/>
    </row>
    <row r="67" spans="1:9" x14ac:dyDescent="0.25">
      <c r="A67" s="61"/>
      <c r="B67" s="61"/>
      <c r="C67" s="61"/>
      <c r="D67" s="61"/>
      <c r="E67" s="61"/>
      <c r="F67" s="61"/>
      <c r="G67" s="61"/>
    </row>
    <row r="68" spans="1:9" x14ac:dyDescent="0.25">
      <c r="A68" s="62" t="s">
        <v>27</v>
      </c>
      <c r="B68" s="63"/>
      <c r="C68" s="63"/>
      <c r="D68" s="63"/>
      <c r="E68" s="63"/>
      <c r="F68" s="63"/>
      <c r="G68" s="63"/>
      <c r="H68" s="33"/>
      <c r="I68" s="34"/>
    </row>
    <row r="69" spans="1:9" x14ac:dyDescent="0.25">
      <c r="B69" s="2">
        <v>11</v>
      </c>
      <c r="C69" s="3" t="s">
        <v>326</v>
      </c>
      <c r="D69" s="5" t="s">
        <v>204</v>
      </c>
      <c r="G69" s="6">
        <v>8</v>
      </c>
    </row>
    <row r="70" spans="1:9" x14ac:dyDescent="0.25">
      <c r="D70" s="31" t="str">
        <f>SUBSTITUTE("Sp.mat: 0.00%",".",IF(VALUE("1.2")=1.2,".",","),2)</f>
        <v>Sp.mat: 0.00%</v>
      </c>
      <c r="F70" s="31" t="str">
        <f>SUBSTITUTE("Sp.man: 0.00%",".",IF(VALUE("1.2")=1.2,".",","),2)</f>
        <v>Sp.man: 0.00%</v>
      </c>
      <c r="G70" s="31" t="str">
        <f>SUBSTITUTE("Sp.uti: 0.00%",".",IF(VALUE("1.2")=1.2,".",","),2)</f>
        <v>Sp.uti: 0.00%</v>
      </c>
    </row>
    <row r="71" spans="1:9" x14ac:dyDescent="0.25">
      <c r="A71" s="60" t="s">
        <v>327</v>
      </c>
      <c r="B71" s="61"/>
      <c r="C71" s="61"/>
      <c r="D71" s="61"/>
      <c r="E71" s="61"/>
      <c r="F71" s="61"/>
      <c r="G71" s="61"/>
    </row>
    <row r="72" spans="1:9" x14ac:dyDescent="0.25">
      <c r="A72" s="61"/>
      <c r="B72" s="61"/>
      <c r="C72" s="61"/>
      <c r="D72" s="61"/>
      <c r="E72" s="61"/>
      <c r="F72" s="61"/>
      <c r="G72" s="61"/>
    </row>
    <row r="73" spans="1:9" x14ac:dyDescent="0.25">
      <c r="A73" s="62" t="s">
        <v>27</v>
      </c>
      <c r="B73" s="63"/>
      <c r="C73" s="63"/>
      <c r="D73" s="63"/>
      <c r="E73" s="63"/>
      <c r="F73" s="63"/>
      <c r="G73" s="63"/>
      <c r="H73" s="33"/>
      <c r="I73" s="34"/>
    </row>
    <row r="74" spans="1:9" x14ac:dyDescent="0.25">
      <c r="B74" s="2">
        <v>12</v>
      </c>
      <c r="C74" s="3" t="s">
        <v>328</v>
      </c>
      <c r="D74" s="5" t="s">
        <v>204</v>
      </c>
      <c r="G74" s="6">
        <v>10</v>
      </c>
    </row>
    <row r="75" spans="1:9" x14ac:dyDescent="0.25">
      <c r="D75" s="31" t="str">
        <f>SUBSTITUTE("Sp.mat: 0.00%",".",IF(VALUE("1.2")=1.2,".",","),2)</f>
        <v>Sp.mat: 0.00%</v>
      </c>
      <c r="F75" s="31" t="str">
        <f>SUBSTITUTE("Sp.man: 0.00%",".",IF(VALUE("1.2")=1.2,".",","),2)</f>
        <v>Sp.man: 0.00%</v>
      </c>
      <c r="G75" s="31" t="str">
        <f>SUBSTITUTE("Sp.uti: 0.00%",".",IF(VALUE("1.2")=1.2,".",","),2)</f>
        <v>Sp.uti: 0.00%</v>
      </c>
    </row>
    <row r="76" spans="1:9" x14ac:dyDescent="0.25">
      <c r="A76" s="60" t="s">
        <v>329</v>
      </c>
      <c r="B76" s="61"/>
      <c r="C76" s="61"/>
      <c r="D76" s="61"/>
      <c r="E76" s="61"/>
      <c r="F76" s="61"/>
      <c r="G76" s="61"/>
    </row>
    <row r="77" spans="1:9" x14ac:dyDescent="0.25">
      <c r="A77" s="61"/>
      <c r="B77" s="61"/>
      <c r="C77" s="61"/>
      <c r="D77" s="61"/>
      <c r="E77" s="61"/>
      <c r="F77" s="61"/>
      <c r="G77" s="61"/>
    </row>
    <row r="78" spans="1:9" x14ac:dyDescent="0.25">
      <c r="A78" s="62" t="s">
        <v>27</v>
      </c>
      <c r="B78" s="63"/>
      <c r="C78" s="63"/>
      <c r="D78" s="63"/>
      <c r="E78" s="63"/>
      <c r="F78" s="63"/>
      <c r="G78" s="63"/>
      <c r="H78" s="33"/>
      <c r="I78" s="34"/>
    </row>
    <row r="79" spans="1:9" x14ac:dyDescent="0.25">
      <c r="B79" s="2">
        <v>13</v>
      </c>
      <c r="C79" s="3" t="s">
        <v>330</v>
      </c>
      <c r="D79" s="5" t="s">
        <v>204</v>
      </c>
      <c r="G79" s="6">
        <v>5</v>
      </c>
    </row>
    <row r="80" spans="1:9" x14ac:dyDescent="0.25">
      <c r="D80" s="31" t="str">
        <f>SUBSTITUTE("Sp.mat: 0.00%",".",IF(VALUE("1.2")=1.2,".",","),2)</f>
        <v>Sp.mat: 0.00%</v>
      </c>
      <c r="F80" s="31" t="str">
        <f>SUBSTITUTE("Sp.man: 0.00%",".",IF(VALUE("1.2")=1.2,".",","),2)</f>
        <v>Sp.man: 0.00%</v>
      </c>
      <c r="G80" s="31" t="str">
        <f>SUBSTITUTE("Sp.uti: 0.00%",".",IF(VALUE("1.2")=1.2,".",","),2)</f>
        <v>Sp.uti: 0.00%</v>
      </c>
    </row>
    <row r="81" spans="1:9" x14ac:dyDescent="0.25">
      <c r="A81" s="60" t="s">
        <v>331</v>
      </c>
      <c r="B81" s="61"/>
      <c r="C81" s="61"/>
      <c r="D81" s="61"/>
      <c r="E81" s="61"/>
      <c r="F81" s="61"/>
      <c r="G81" s="61"/>
    </row>
    <row r="82" spans="1:9" x14ac:dyDescent="0.25">
      <c r="A82" s="61"/>
      <c r="B82" s="61"/>
      <c r="C82" s="61"/>
      <c r="D82" s="61"/>
      <c r="E82" s="61"/>
      <c r="F82" s="61"/>
      <c r="G82" s="61"/>
    </row>
    <row r="83" spans="1:9" x14ac:dyDescent="0.25">
      <c r="A83" s="62" t="s">
        <v>27</v>
      </c>
      <c r="B83" s="63"/>
      <c r="C83" s="63"/>
      <c r="D83" s="63"/>
      <c r="E83" s="63"/>
      <c r="F83" s="63"/>
      <c r="G83" s="63"/>
      <c r="H83" s="33"/>
      <c r="I83" s="34"/>
    </row>
    <row r="84" spans="1:9" x14ac:dyDescent="0.25">
      <c r="B84" s="2">
        <v>14</v>
      </c>
      <c r="C84" s="3" t="s">
        <v>332</v>
      </c>
      <c r="D84" s="5" t="s">
        <v>204</v>
      </c>
      <c r="G84" s="6">
        <v>10</v>
      </c>
    </row>
    <row r="85" spans="1:9" x14ac:dyDescent="0.25">
      <c r="D85" s="31" t="str">
        <f>SUBSTITUTE("Sp.mat: 0.00%",".",IF(VALUE("1.2")=1.2,".",","),2)</f>
        <v>Sp.mat: 0.00%</v>
      </c>
      <c r="F85" s="31" t="str">
        <f>SUBSTITUTE("Sp.man: 0.00%",".",IF(VALUE("1.2")=1.2,".",","),2)</f>
        <v>Sp.man: 0.00%</v>
      </c>
      <c r="G85" s="31" t="str">
        <f>SUBSTITUTE("Sp.uti: 0.00%",".",IF(VALUE("1.2")=1.2,".",","),2)</f>
        <v>Sp.uti: 0.00%</v>
      </c>
    </row>
    <row r="86" spans="1:9" x14ac:dyDescent="0.25">
      <c r="A86" s="60" t="s">
        <v>333</v>
      </c>
      <c r="B86" s="61"/>
      <c r="C86" s="61"/>
      <c r="D86" s="61"/>
      <c r="E86" s="61"/>
      <c r="F86" s="61"/>
      <c r="G86" s="61"/>
    </row>
    <row r="87" spans="1:9" x14ac:dyDescent="0.25">
      <c r="A87" s="61"/>
      <c r="B87" s="61"/>
      <c r="C87" s="61"/>
      <c r="D87" s="61"/>
      <c r="E87" s="61"/>
      <c r="F87" s="61"/>
      <c r="G87" s="61"/>
    </row>
    <row r="88" spans="1:9" x14ac:dyDescent="0.25">
      <c r="A88" s="62" t="s">
        <v>27</v>
      </c>
      <c r="B88" s="63"/>
      <c r="C88" s="63"/>
      <c r="D88" s="63"/>
      <c r="E88" s="63"/>
      <c r="F88" s="63"/>
      <c r="G88" s="63"/>
      <c r="H88" s="33"/>
      <c r="I88" s="34"/>
    </row>
    <row r="89" spans="1:9" x14ac:dyDescent="0.25">
      <c r="B89" s="2">
        <v>15</v>
      </c>
      <c r="C89" s="3" t="s">
        <v>334</v>
      </c>
      <c r="D89" s="5" t="s">
        <v>204</v>
      </c>
      <c r="G89" s="6">
        <v>7</v>
      </c>
    </row>
    <row r="90" spans="1:9" x14ac:dyDescent="0.25">
      <c r="D90" s="31" t="str">
        <f>SUBSTITUTE("Sp.mat: 0.00%",".",IF(VALUE("1.2")=1.2,".",","),2)</f>
        <v>Sp.mat: 0.00%</v>
      </c>
      <c r="F90" s="31" t="str">
        <f>SUBSTITUTE("Sp.man: 0.00%",".",IF(VALUE("1.2")=1.2,".",","),2)</f>
        <v>Sp.man: 0.00%</v>
      </c>
      <c r="G90" s="31" t="str">
        <f>SUBSTITUTE("Sp.uti: 0.00%",".",IF(VALUE("1.2")=1.2,".",","),2)</f>
        <v>Sp.uti: 0.00%</v>
      </c>
    </row>
    <row r="91" spans="1:9" x14ac:dyDescent="0.25">
      <c r="A91" s="60" t="s">
        <v>335</v>
      </c>
      <c r="B91" s="61"/>
      <c r="C91" s="61"/>
      <c r="D91" s="61"/>
      <c r="E91" s="61"/>
      <c r="F91" s="61"/>
      <c r="G91" s="61"/>
    </row>
    <row r="92" spans="1:9" x14ac:dyDescent="0.25">
      <c r="A92" s="61"/>
      <c r="B92" s="61"/>
      <c r="C92" s="61"/>
      <c r="D92" s="61"/>
      <c r="E92" s="61"/>
      <c r="F92" s="61"/>
      <c r="G92" s="61"/>
    </row>
    <row r="93" spans="1:9" x14ac:dyDescent="0.25">
      <c r="A93" s="62" t="s">
        <v>27</v>
      </c>
      <c r="B93" s="63"/>
      <c r="C93" s="63"/>
      <c r="D93" s="63"/>
      <c r="E93" s="63"/>
      <c r="F93" s="63"/>
      <c r="G93" s="63"/>
      <c r="H93" s="33"/>
      <c r="I93" s="34"/>
    </row>
    <row r="94" spans="1:9" x14ac:dyDescent="0.25">
      <c r="B94" s="2">
        <v>16</v>
      </c>
      <c r="C94" s="3" t="s">
        <v>336</v>
      </c>
      <c r="D94" s="5" t="s">
        <v>204</v>
      </c>
      <c r="G94" s="6">
        <v>103</v>
      </c>
    </row>
    <row r="95" spans="1:9" x14ac:dyDescent="0.25">
      <c r="D95" s="31" t="str">
        <f>SUBSTITUTE("Sp.mat: 0.00%",".",IF(VALUE("1.2")=1.2,".",","),2)</f>
        <v>Sp.mat: 0.00%</v>
      </c>
      <c r="F95" s="31" t="str">
        <f>SUBSTITUTE("Sp.man: 0.00%",".",IF(VALUE("1.2")=1.2,".",","),2)</f>
        <v>Sp.man: 0.00%</v>
      </c>
      <c r="G95" s="31" t="str">
        <f>SUBSTITUTE("Sp.uti: 0.00%",".",IF(VALUE("1.2")=1.2,".",","),2)</f>
        <v>Sp.uti: 0.00%</v>
      </c>
    </row>
    <row r="96" spans="1:9" x14ac:dyDescent="0.25">
      <c r="A96" s="60" t="s">
        <v>337</v>
      </c>
      <c r="B96" s="61"/>
      <c r="C96" s="61"/>
      <c r="D96" s="61"/>
      <c r="E96" s="61"/>
      <c r="F96" s="61"/>
      <c r="G96" s="61"/>
    </row>
    <row r="97" spans="1:9" x14ac:dyDescent="0.25">
      <c r="A97" s="61"/>
      <c r="B97" s="61"/>
      <c r="C97" s="61"/>
      <c r="D97" s="61"/>
      <c r="E97" s="61"/>
      <c r="F97" s="61"/>
      <c r="G97" s="61"/>
    </row>
    <row r="98" spans="1:9" x14ac:dyDescent="0.25">
      <c r="A98" s="62" t="s">
        <v>27</v>
      </c>
      <c r="B98" s="63"/>
      <c r="C98" s="63"/>
      <c r="D98" s="63"/>
      <c r="E98" s="63"/>
      <c r="F98" s="63"/>
      <c r="G98" s="63"/>
      <c r="H98" s="33"/>
      <c r="I98" s="34"/>
    </row>
    <row r="99" spans="1:9" x14ac:dyDescent="0.25">
      <c r="B99" s="2">
        <v>17</v>
      </c>
      <c r="C99" s="3" t="s">
        <v>338</v>
      </c>
      <c r="D99" s="5" t="s">
        <v>204</v>
      </c>
      <c r="G99" s="6">
        <v>4</v>
      </c>
    </row>
    <row r="100" spans="1:9" x14ac:dyDescent="0.25">
      <c r="D100" s="31" t="str">
        <f>SUBSTITUTE("Sp.mat: 0.00%",".",IF(VALUE("1.2")=1.2,".",","),2)</f>
        <v>Sp.mat: 0.00%</v>
      </c>
      <c r="F100" s="31" t="str">
        <f>SUBSTITUTE("Sp.man: 0.00%",".",IF(VALUE("1.2")=1.2,".",","),2)</f>
        <v>Sp.man: 0.00%</v>
      </c>
      <c r="G100" s="31" t="str">
        <f>SUBSTITUTE("Sp.uti: 0.00%",".",IF(VALUE("1.2")=1.2,".",","),2)</f>
        <v>Sp.uti: 0.00%</v>
      </c>
    </row>
    <row r="101" spans="1:9" x14ac:dyDescent="0.25">
      <c r="A101" s="60" t="s">
        <v>339</v>
      </c>
      <c r="B101" s="61"/>
      <c r="C101" s="61"/>
      <c r="D101" s="61"/>
      <c r="E101" s="61"/>
      <c r="F101" s="61"/>
      <c r="G101" s="61"/>
    </row>
    <row r="102" spans="1:9" x14ac:dyDescent="0.25">
      <c r="A102" s="61"/>
      <c r="B102" s="61"/>
      <c r="C102" s="61"/>
      <c r="D102" s="61"/>
      <c r="E102" s="61"/>
      <c r="F102" s="61"/>
      <c r="G102" s="61"/>
    </row>
    <row r="103" spans="1:9" x14ac:dyDescent="0.25">
      <c r="A103" s="62" t="s">
        <v>27</v>
      </c>
      <c r="B103" s="63"/>
      <c r="C103" s="63"/>
      <c r="D103" s="63"/>
      <c r="E103" s="63"/>
      <c r="F103" s="63"/>
      <c r="G103" s="63"/>
      <c r="H103" s="33"/>
      <c r="I103" s="34"/>
    </row>
    <row r="104" spans="1:9" x14ac:dyDescent="0.25">
      <c r="B104" s="2">
        <v>18</v>
      </c>
      <c r="C104" s="3" t="s">
        <v>340</v>
      </c>
      <c r="D104" s="5" t="s">
        <v>204</v>
      </c>
      <c r="G104" s="6">
        <v>2</v>
      </c>
    </row>
    <row r="105" spans="1:9" x14ac:dyDescent="0.25">
      <c r="D105" s="31" t="str">
        <f>SUBSTITUTE("Sp.mat: 0.00%",".",IF(VALUE("1.2")=1.2,".",","),2)</f>
        <v>Sp.mat: 0.00%</v>
      </c>
      <c r="F105" s="31" t="str">
        <f>SUBSTITUTE("Sp.man: 0.00%",".",IF(VALUE("1.2")=1.2,".",","),2)</f>
        <v>Sp.man: 0.00%</v>
      </c>
      <c r="G105" s="31" t="str">
        <f>SUBSTITUTE("Sp.uti: 0.00%",".",IF(VALUE("1.2")=1.2,".",","),2)</f>
        <v>Sp.uti: 0.00%</v>
      </c>
    </row>
    <row r="106" spans="1:9" x14ac:dyDescent="0.25">
      <c r="A106" s="60" t="s">
        <v>341</v>
      </c>
      <c r="B106" s="61"/>
      <c r="C106" s="61"/>
      <c r="D106" s="61"/>
      <c r="E106" s="61"/>
      <c r="F106" s="61"/>
      <c r="G106" s="61"/>
    </row>
    <row r="107" spans="1:9" x14ac:dyDescent="0.25">
      <c r="A107" s="61"/>
      <c r="B107" s="61"/>
      <c r="C107" s="61"/>
      <c r="D107" s="61"/>
      <c r="E107" s="61"/>
      <c r="F107" s="61"/>
      <c r="G107" s="61"/>
    </row>
    <row r="108" spans="1:9" x14ac:dyDescent="0.25">
      <c r="A108" s="62" t="s">
        <v>27</v>
      </c>
      <c r="B108" s="63"/>
      <c r="C108" s="63"/>
      <c r="D108" s="63"/>
      <c r="E108" s="63"/>
      <c r="F108" s="63"/>
      <c r="G108" s="63"/>
      <c r="H108" s="33"/>
      <c r="I108" s="34"/>
    </row>
    <row r="109" spans="1:9" x14ac:dyDescent="0.25">
      <c r="B109" s="2">
        <v>19</v>
      </c>
      <c r="C109" s="3" t="s">
        <v>342</v>
      </c>
      <c r="D109" s="5" t="s">
        <v>204</v>
      </c>
      <c r="G109" s="6">
        <v>3</v>
      </c>
    </row>
    <row r="110" spans="1:9" x14ac:dyDescent="0.25">
      <c r="D110" s="31" t="str">
        <f>SUBSTITUTE("Sp.mat: 0.00%",".",IF(VALUE("1.2")=1.2,".",","),2)</f>
        <v>Sp.mat: 0.00%</v>
      </c>
      <c r="F110" s="31" t="str">
        <f>SUBSTITUTE("Sp.man: 0.00%",".",IF(VALUE("1.2")=1.2,".",","),2)</f>
        <v>Sp.man: 0.00%</v>
      </c>
      <c r="G110" s="31" t="str">
        <f>SUBSTITUTE("Sp.uti: 0.00%",".",IF(VALUE("1.2")=1.2,".",","),2)</f>
        <v>Sp.uti: 0.00%</v>
      </c>
    </row>
    <row r="111" spans="1:9" x14ac:dyDescent="0.25">
      <c r="A111" s="60" t="s">
        <v>343</v>
      </c>
      <c r="B111" s="61"/>
      <c r="C111" s="61"/>
      <c r="D111" s="61"/>
      <c r="E111" s="61"/>
      <c r="F111" s="61"/>
      <c r="G111" s="61"/>
    </row>
    <row r="112" spans="1:9" x14ac:dyDescent="0.25">
      <c r="A112" s="61"/>
      <c r="B112" s="61"/>
      <c r="C112" s="61"/>
      <c r="D112" s="61"/>
      <c r="E112" s="61"/>
      <c r="F112" s="61"/>
      <c r="G112" s="61"/>
    </row>
    <row r="113" spans="1:9" x14ac:dyDescent="0.25">
      <c r="A113" s="62" t="s">
        <v>27</v>
      </c>
      <c r="B113" s="63"/>
      <c r="C113" s="63"/>
      <c r="D113" s="63"/>
      <c r="E113" s="63"/>
      <c r="F113" s="63"/>
      <c r="G113" s="63"/>
      <c r="H113" s="33"/>
      <c r="I113" s="34"/>
    </row>
    <row r="114" spans="1:9" x14ac:dyDescent="0.25">
      <c r="B114" s="2">
        <v>20</v>
      </c>
      <c r="C114" s="3" t="s">
        <v>344</v>
      </c>
      <c r="D114" s="5" t="s">
        <v>204</v>
      </c>
      <c r="G114" s="6">
        <v>6</v>
      </c>
    </row>
    <row r="115" spans="1:9" x14ac:dyDescent="0.25">
      <c r="D115" s="31" t="str">
        <f>SUBSTITUTE("Sp.mat: 0.00%",".",IF(VALUE("1.2")=1.2,".",","),2)</f>
        <v>Sp.mat: 0.00%</v>
      </c>
      <c r="F115" s="31" t="str">
        <f>SUBSTITUTE("Sp.man: 0.00%",".",IF(VALUE("1.2")=1.2,".",","),2)</f>
        <v>Sp.man: 0.00%</v>
      </c>
      <c r="G115" s="31" t="str">
        <f>SUBSTITUTE("Sp.uti: 0.00%",".",IF(VALUE("1.2")=1.2,".",","),2)</f>
        <v>Sp.uti: 0.00%</v>
      </c>
    </row>
    <row r="116" spans="1:9" x14ac:dyDescent="0.25">
      <c r="A116" s="60" t="s">
        <v>345</v>
      </c>
      <c r="B116" s="61"/>
      <c r="C116" s="61"/>
      <c r="D116" s="61"/>
      <c r="E116" s="61"/>
      <c r="F116" s="61"/>
      <c r="G116" s="61"/>
    </row>
    <row r="117" spans="1:9" x14ac:dyDescent="0.25">
      <c r="A117" s="61"/>
      <c r="B117" s="61"/>
      <c r="C117" s="61"/>
      <c r="D117" s="61"/>
      <c r="E117" s="61"/>
      <c r="F117" s="61"/>
      <c r="G117" s="61"/>
    </row>
    <row r="118" spans="1:9" x14ac:dyDescent="0.25">
      <c r="A118" s="62" t="s">
        <v>27</v>
      </c>
      <c r="B118" s="63"/>
      <c r="C118" s="63"/>
      <c r="D118" s="63"/>
      <c r="E118" s="63"/>
      <c r="F118" s="63"/>
      <c r="G118" s="63"/>
      <c r="H118" s="33"/>
      <c r="I118" s="34"/>
    </row>
    <row r="119" spans="1:9" x14ac:dyDescent="0.25">
      <c r="B119" s="2">
        <v>21</v>
      </c>
      <c r="C119" s="3" t="s">
        <v>346</v>
      </c>
      <c r="D119" s="5" t="s">
        <v>204</v>
      </c>
      <c r="G119" s="6">
        <v>4</v>
      </c>
    </row>
    <row r="120" spans="1:9" x14ac:dyDescent="0.25">
      <c r="D120" s="31" t="str">
        <f>SUBSTITUTE("Sp.mat: 0.00%",".",IF(VALUE("1.2")=1.2,".",","),2)</f>
        <v>Sp.mat: 0.00%</v>
      </c>
      <c r="F120" s="31" t="str">
        <f>SUBSTITUTE("Sp.man: 0.00%",".",IF(VALUE("1.2")=1.2,".",","),2)</f>
        <v>Sp.man: 0.00%</v>
      </c>
      <c r="G120" s="31" t="str">
        <f>SUBSTITUTE("Sp.uti: 0.00%",".",IF(VALUE("1.2")=1.2,".",","),2)</f>
        <v>Sp.uti: 0.00%</v>
      </c>
    </row>
    <row r="121" spans="1:9" x14ac:dyDescent="0.25">
      <c r="A121" s="60" t="s">
        <v>347</v>
      </c>
      <c r="B121" s="61"/>
      <c r="C121" s="61"/>
      <c r="D121" s="61"/>
      <c r="E121" s="61"/>
      <c r="F121" s="61"/>
      <c r="G121" s="61"/>
    </row>
    <row r="122" spans="1:9" x14ac:dyDescent="0.25">
      <c r="A122" s="61"/>
      <c r="B122" s="61"/>
      <c r="C122" s="61"/>
      <c r="D122" s="61"/>
      <c r="E122" s="61"/>
      <c r="F122" s="61"/>
      <c r="G122" s="61"/>
    </row>
    <row r="123" spans="1:9" x14ac:dyDescent="0.25">
      <c r="A123" s="62" t="s">
        <v>27</v>
      </c>
      <c r="B123" s="63"/>
      <c r="C123" s="63"/>
      <c r="D123" s="63"/>
      <c r="E123" s="63"/>
      <c r="F123" s="63"/>
      <c r="G123" s="63"/>
      <c r="H123" s="33"/>
      <c r="I123" s="34"/>
    </row>
    <row r="124" spans="1:9" x14ac:dyDescent="0.25">
      <c r="B124" s="2">
        <v>22</v>
      </c>
      <c r="C124" s="3" t="s">
        <v>348</v>
      </c>
      <c r="D124" s="5" t="s">
        <v>85</v>
      </c>
      <c r="G124" s="6">
        <v>17</v>
      </c>
    </row>
    <row r="125" spans="1:9" x14ac:dyDescent="0.25">
      <c r="D125" s="31" t="str">
        <f>SUBSTITUTE("Sp.mat: 0.00%",".",IF(VALUE("1.2")=1.2,".",","),2)</f>
        <v>Sp.mat: 0.00%</v>
      </c>
      <c r="F125" s="31" t="str">
        <f>SUBSTITUTE("Sp.man: 0.00%",".",IF(VALUE("1.2")=1.2,".",","),2)</f>
        <v>Sp.man: 0.00%</v>
      </c>
      <c r="G125" s="31" t="str">
        <f>SUBSTITUTE("Sp.uti: 0.00%",".",IF(VALUE("1.2")=1.2,".",","),2)</f>
        <v>Sp.uti: 0.00%</v>
      </c>
    </row>
    <row r="126" spans="1:9" x14ac:dyDescent="0.25">
      <c r="A126" s="60" t="s">
        <v>349</v>
      </c>
      <c r="B126" s="61"/>
      <c r="C126" s="61"/>
      <c r="D126" s="61"/>
      <c r="E126" s="61"/>
      <c r="F126" s="61"/>
      <c r="G126" s="61"/>
    </row>
    <row r="127" spans="1:9" x14ac:dyDescent="0.25">
      <c r="A127" s="61"/>
      <c r="B127" s="61"/>
      <c r="C127" s="61"/>
      <c r="D127" s="61"/>
      <c r="E127" s="61"/>
      <c r="F127" s="61"/>
      <c r="G127" s="61"/>
    </row>
    <row r="128" spans="1:9" x14ac:dyDescent="0.25">
      <c r="A128" s="64" t="s">
        <v>350</v>
      </c>
      <c r="B128" s="65"/>
      <c r="C128" s="65"/>
      <c r="D128" s="65"/>
      <c r="E128" s="65"/>
      <c r="F128" s="65"/>
      <c r="G128" s="65"/>
      <c r="H128" s="35"/>
      <c r="I128" s="36"/>
    </row>
    <row r="129" spans="1:9" x14ac:dyDescent="0.25">
      <c r="A129" s="67" t="s">
        <v>351</v>
      </c>
      <c r="B129" s="67"/>
      <c r="C129" s="67"/>
      <c r="D129" s="67"/>
      <c r="E129" s="67"/>
      <c r="F129" s="67"/>
      <c r="G129" s="67"/>
      <c r="H129" s="67"/>
      <c r="I129" s="67"/>
    </row>
    <row r="130" spans="1:9" x14ac:dyDescent="0.25">
      <c r="B130" s="2">
        <v>23</v>
      </c>
      <c r="C130" s="3" t="s">
        <v>352</v>
      </c>
      <c r="D130" s="5" t="s">
        <v>85</v>
      </c>
      <c r="G130" s="6">
        <v>15</v>
      </c>
    </row>
    <row r="131" spans="1:9" x14ac:dyDescent="0.25">
      <c r="D131" s="31" t="str">
        <f>SUBSTITUTE("Sp.mat: 0.00%",".",IF(VALUE("1.2")=1.2,".",","),2)</f>
        <v>Sp.mat: 0.00%</v>
      </c>
      <c r="F131" s="31" t="str">
        <f>SUBSTITUTE("Sp.man: 0.00%",".",IF(VALUE("1.2")=1.2,".",","),2)</f>
        <v>Sp.man: 0.00%</v>
      </c>
      <c r="G131" s="31" t="str">
        <f>SUBSTITUTE("Sp.uti: 0.00%",".",IF(VALUE("1.2")=1.2,".",","),2)</f>
        <v>Sp.uti: 0.00%</v>
      </c>
    </row>
    <row r="132" spans="1:9" x14ac:dyDescent="0.25">
      <c r="A132" s="60" t="s">
        <v>353</v>
      </c>
      <c r="B132" s="61"/>
      <c r="C132" s="61"/>
      <c r="D132" s="61"/>
      <c r="E132" s="61"/>
      <c r="F132" s="61"/>
      <c r="G132" s="61"/>
    </row>
    <row r="133" spans="1:9" x14ac:dyDescent="0.25">
      <c r="A133" s="61"/>
      <c r="B133" s="61"/>
      <c r="C133" s="61"/>
      <c r="D133" s="61"/>
      <c r="E133" s="61"/>
      <c r="F133" s="61"/>
      <c r="G133" s="61"/>
    </row>
    <row r="134" spans="1:9" x14ac:dyDescent="0.25">
      <c r="A134" s="64" t="s">
        <v>354</v>
      </c>
      <c r="B134" s="65"/>
      <c r="C134" s="65"/>
      <c r="D134" s="65"/>
      <c r="E134" s="65"/>
      <c r="F134" s="65"/>
      <c r="G134" s="65"/>
      <c r="H134" s="35"/>
      <c r="I134" s="36"/>
    </row>
    <row r="135" spans="1:9" x14ac:dyDescent="0.25">
      <c r="A135" s="67" t="s">
        <v>355</v>
      </c>
      <c r="B135" s="67"/>
      <c r="C135" s="67"/>
      <c r="D135" s="67"/>
      <c r="E135" s="67"/>
      <c r="F135" s="67"/>
      <c r="G135" s="67"/>
      <c r="H135" s="67"/>
      <c r="I135" s="67"/>
    </row>
    <row r="136" spans="1:9" x14ac:dyDescent="0.25">
      <c r="B136" s="2">
        <v>24</v>
      </c>
      <c r="C136" s="3" t="s">
        <v>356</v>
      </c>
      <c r="D136" s="5" t="s">
        <v>85</v>
      </c>
      <c r="G136" s="6">
        <v>32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60" t="s">
        <v>357</v>
      </c>
      <c r="B138" s="61"/>
      <c r="C138" s="61"/>
      <c r="D138" s="61"/>
      <c r="E138" s="61"/>
      <c r="F138" s="61"/>
      <c r="G138" s="61"/>
    </row>
    <row r="139" spans="1:9" x14ac:dyDescent="0.25">
      <c r="A139" s="61"/>
      <c r="B139" s="61"/>
      <c r="C139" s="61"/>
      <c r="D139" s="61"/>
      <c r="E139" s="61"/>
      <c r="F139" s="61"/>
      <c r="G139" s="61"/>
    </row>
    <row r="140" spans="1:9" x14ac:dyDescent="0.25">
      <c r="A140" s="64" t="s">
        <v>358</v>
      </c>
      <c r="B140" s="65"/>
      <c r="C140" s="65"/>
      <c r="D140" s="65"/>
      <c r="E140" s="65"/>
      <c r="F140" s="65"/>
      <c r="G140" s="65"/>
      <c r="H140" s="35"/>
      <c r="I140" s="36"/>
    </row>
    <row r="141" spans="1:9" x14ac:dyDescent="0.25">
      <c r="A141" s="67" t="s">
        <v>359</v>
      </c>
      <c r="B141" s="67"/>
      <c r="C141" s="67"/>
      <c r="D141" s="67"/>
      <c r="E141" s="67"/>
      <c r="F141" s="67"/>
      <c r="G141" s="67"/>
      <c r="H141" s="67"/>
      <c r="I141" s="67"/>
    </row>
    <row r="142" spans="1:9" x14ac:dyDescent="0.25">
      <c r="B142" s="2">
        <v>25</v>
      </c>
      <c r="C142" s="3" t="s">
        <v>360</v>
      </c>
      <c r="D142" s="5" t="s">
        <v>204</v>
      </c>
      <c r="G142" s="6">
        <v>24</v>
      </c>
    </row>
    <row r="143" spans="1:9" x14ac:dyDescent="0.25">
      <c r="D143" s="31" t="str">
        <f>SUBSTITUTE("Sp.mat: 0.00%",".",IF(VALUE("1.2")=1.2,".",","),2)</f>
        <v>Sp.mat: 0.00%</v>
      </c>
      <c r="F143" s="31" t="str">
        <f>SUBSTITUTE("Sp.man: 0.00%",".",IF(VALUE("1.2")=1.2,".",","),2)</f>
        <v>Sp.man: 0.00%</v>
      </c>
      <c r="G143" s="31" t="str">
        <f>SUBSTITUTE("Sp.uti: 0.00%",".",IF(VALUE("1.2")=1.2,".",","),2)</f>
        <v>Sp.uti: 0.00%</v>
      </c>
    </row>
    <row r="144" spans="1:9" x14ac:dyDescent="0.25">
      <c r="A144" s="60" t="s">
        <v>361</v>
      </c>
      <c r="B144" s="61"/>
      <c r="C144" s="61"/>
      <c r="D144" s="61"/>
      <c r="E144" s="61"/>
      <c r="F144" s="61"/>
      <c r="G144" s="61"/>
    </row>
    <row r="145" spans="1:9" x14ac:dyDescent="0.25">
      <c r="A145" s="61"/>
      <c r="B145" s="61"/>
      <c r="C145" s="61"/>
      <c r="D145" s="61"/>
      <c r="E145" s="61"/>
      <c r="F145" s="61"/>
      <c r="G145" s="61"/>
    </row>
    <row r="146" spans="1:9" x14ac:dyDescent="0.25">
      <c r="A146" s="64" t="s">
        <v>27</v>
      </c>
      <c r="B146" s="65"/>
      <c r="C146" s="65"/>
      <c r="D146" s="65"/>
      <c r="E146" s="65"/>
      <c r="F146" s="65"/>
      <c r="G146" s="65"/>
      <c r="H146" s="35"/>
      <c r="I146" s="36"/>
    </row>
    <row r="147" spans="1:9" x14ac:dyDescent="0.25">
      <c r="A147" s="67" t="s">
        <v>362</v>
      </c>
      <c r="B147" s="67"/>
      <c r="C147" s="67"/>
      <c r="D147" s="67"/>
      <c r="E147" s="67"/>
      <c r="F147" s="67"/>
      <c r="G147" s="67"/>
      <c r="H147" s="67"/>
      <c r="I147" s="67"/>
    </row>
    <row r="148" spans="1:9" x14ac:dyDescent="0.25">
      <c r="B148" s="2">
        <v>26</v>
      </c>
      <c r="C148" s="3" t="s">
        <v>360</v>
      </c>
      <c r="D148" s="5" t="s">
        <v>204</v>
      </c>
      <c r="G148" s="6">
        <v>9</v>
      </c>
    </row>
    <row r="149" spans="1:9" x14ac:dyDescent="0.25">
      <c r="D149" s="31" t="str">
        <f>SUBSTITUTE("Sp.mat: 0.00%",".",IF(VALUE("1.2")=1.2,".",","),2)</f>
        <v>Sp.mat: 0.00%</v>
      </c>
      <c r="F149" s="31" t="str">
        <f>SUBSTITUTE("Sp.man: 0.00%",".",IF(VALUE("1.2")=1.2,".",","),2)</f>
        <v>Sp.man: 0.00%</v>
      </c>
      <c r="G149" s="31" t="str">
        <f>SUBSTITUTE("Sp.uti: 0.00%",".",IF(VALUE("1.2")=1.2,".",","),2)</f>
        <v>Sp.uti: 0.00%</v>
      </c>
    </row>
    <row r="150" spans="1:9" x14ac:dyDescent="0.25">
      <c r="A150" s="60" t="s">
        <v>361</v>
      </c>
      <c r="B150" s="61"/>
      <c r="C150" s="61"/>
      <c r="D150" s="61"/>
      <c r="E150" s="61"/>
      <c r="F150" s="61"/>
      <c r="G150" s="61"/>
    </row>
    <row r="151" spans="1:9" x14ac:dyDescent="0.25">
      <c r="A151" s="61"/>
      <c r="B151" s="61"/>
      <c r="C151" s="61"/>
      <c r="D151" s="61"/>
      <c r="E151" s="61"/>
      <c r="F151" s="61"/>
      <c r="G151" s="61"/>
    </row>
    <row r="152" spans="1:9" x14ac:dyDescent="0.25">
      <c r="A152" s="64" t="s">
        <v>27</v>
      </c>
      <c r="B152" s="65"/>
      <c r="C152" s="65"/>
      <c r="D152" s="65"/>
      <c r="E152" s="65"/>
      <c r="F152" s="65"/>
      <c r="G152" s="65"/>
      <c r="H152" s="35"/>
      <c r="I152" s="36"/>
    </row>
    <row r="153" spans="1:9" x14ac:dyDescent="0.25">
      <c r="A153" s="67" t="s">
        <v>363</v>
      </c>
      <c r="B153" s="67"/>
      <c r="C153" s="67"/>
      <c r="D153" s="67"/>
      <c r="E153" s="67"/>
      <c r="F153" s="67"/>
      <c r="G153" s="67"/>
      <c r="H153" s="67"/>
      <c r="I153" s="67"/>
    </row>
    <row r="154" spans="1:9" x14ac:dyDescent="0.25">
      <c r="B154" s="2">
        <v>27</v>
      </c>
      <c r="C154" s="3" t="s">
        <v>364</v>
      </c>
      <c r="D154" s="5" t="s">
        <v>204</v>
      </c>
      <c r="G154" s="6">
        <v>7</v>
      </c>
    </row>
    <row r="155" spans="1:9" x14ac:dyDescent="0.25">
      <c r="D155" s="31" t="str">
        <f>SUBSTITUTE("Sp.mat: 0.00%",".",IF(VALUE("1.2")=1.2,".",","),2)</f>
        <v>Sp.mat: 0.00%</v>
      </c>
      <c r="F155" s="31" t="str">
        <f>SUBSTITUTE("Sp.man: 0.00%",".",IF(VALUE("1.2")=1.2,".",","),2)</f>
        <v>Sp.man: 0.00%</v>
      </c>
      <c r="G155" s="31" t="str">
        <f>SUBSTITUTE("Sp.uti: 0.00%",".",IF(VALUE("1.2")=1.2,".",","),2)</f>
        <v>Sp.uti: 0.00%</v>
      </c>
    </row>
    <row r="156" spans="1:9" x14ac:dyDescent="0.25">
      <c r="A156" s="60" t="s">
        <v>365</v>
      </c>
      <c r="B156" s="61"/>
      <c r="C156" s="61"/>
      <c r="D156" s="61"/>
      <c r="E156" s="61"/>
      <c r="F156" s="61"/>
      <c r="G156" s="61"/>
    </row>
    <row r="157" spans="1:9" x14ac:dyDescent="0.25">
      <c r="A157" s="61"/>
      <c r="B157" s="61"/>
      <c r="C157" s="61"/>
      <c r="D157" s="61"/>
      <c r="E157" s="61"/>
      <c r="F157" s="61"/>
      <c r="G157" s="61"/>
    </row>
    <row r="158" spans="1:9" x14ac:dyDescent="0.25">
      <c r="A158" s="64" t="s">
        <v>27</v>
      </c>
      <c r="B158" s="65"/>
      <c r="C158" s="65"/>
      <c r="D158" s="65"/>
      <c r="E158" s="65"/>
      <c r="F158" s="65"/>
      <c r="G158" s="65"/>
      <c r="H158" s="35"/>
      <c r="I158" s="36"/>
    </row>
    <row r="159" spans="1:9" x14ac:dyDescent="0.25">
      <c r="A159" s="67" t="s">
        <v>366</v>
      </c>
      <c r="B159" s="67"/>
      <c r="C159" s="67"/>
      <c r="D159" s="67"/>
      <c r="E159" s="67"/>
      <c r="F159" s="67"/>
      <c r="G159" s="67"/>
      <c r="H159" s="67"/>
      <c r="I159" s="67"/>
    </row>
    <row r="160" spans="1:9" x14ac:dyDescent="0.25">
      <c r="B160" s="2">
        <v>28</v>
      </c>
      <c r="C160" s="3" t="s">
        <v>367</v>
      </c>
      <c r="D160" s="5" t="s">
        <v>204</v>
      </c>
      <c r="G160" s="6">
        <v>19</v>
      </c>
    </row>
    <row r="161" spans="1:9" x14ac:dyDescent="0.25">
      <c r="D161" s="31" t="str">
        <f>SUBSTITUTE("Sp.mat: 0.00%",".",IF(VALUE("1.2")=1.2,".",","),2)</f>
        <v>Sp.mat: 0.00%</v>
      </c>
      <c r="F161" s="31" t="str">
        <f>SUBSTITUTE("Sp.man: 0.00%",".",IF(VALUE("1.2")=1.2,".",","),2)</f>
        <v>Sp.man: 0.00%</v>
      </c>
      <c r="G161" s="31" t="str">
        <f>SUBSTITUTE("Sp.uti: 0.00%",".",IF(VALUE("1.2")=1.2,".",","),2)</f>
        <v>Sp.uti: 0.00%</v>
      </c>
    </row>
    <row r="162" spans="1:9" x14ac:dyDescent="0.25">
      <c r="A162" s="60" t="s">
        <v>368</v>
      </c>
      <c r="B162" s="61"/>
      <c r="C162" s="61"/>
      <c r="D162" s="61"/>
      <c r="E162" s="61"/>
      <c r="F162" s="61"/>
      <c r="G162" s="61"/>
    </row>
    <row r="163" spans="1:9" x14ac:dyDescent="0.25">
      <c r="A163" s="61"/>
      <c r="B163" s="61"/>
      <c r="C163" s="61"/>
      <c r="D163" s="61"/>
      <c r="E163" s="61"/>
      <c r="F163" s="61"/>
      <c r="G163" s="61"/>
    </row>
    <row r="164" spans="1:9" x14ac:dyDescent="0.25">
      <c r="A164" s="64" t="s">
        <v>27</v>
      </c>
      <c r="B164" s="65"/>
      <c r="C164" s="65"/>
      <c r="D164" s="65"/>
      <c r="E164" s="65"/>
      <c r="F164" s="65"/>
      <c r="G164" s="65"/>
      <c r="H164" s="35"/>
      <c r="I164" s="36"/>
    </row>
    <row r="165" spans="1:9" x14ac:dyDescent="0.25">
      <c r="A165" s="67" t="s">
        <v>369</v>
      </c>
      <c r="B165" s="67"/>
      <c r="C165" s="67"/>
      <c r="D165" s="67"/>
      <c r="E165" s="67"/>
      <c r="F165" s="67"/>
      <c r="G165" s="67"/>
      <c r="H165" s="67"/>
      <c r="I165" s="67"/>
    </row>
    <row r="166" spans="1:9" x14ac:dyDescent="0.25">
      <c r="B166" s="2">
        <v>29</v>
      </c>
      <c r="C166" s="3" t="s">
        <v>370</v>
      </c>
      <c r="D166" s="5" t="s">
        <v>204</v>
      </c>
      <c r="G166" s="6">
        <v>6</v>
      </c>
    </row>
    <row r="167" spans="1:9" x14ac:dyDescent="0.25">
      <c r="D167" s="31" t="str">
        <f>SUBSTITUTE("Sp.mat: -100.00%",".",IF(VALUE("1.2")=1.2,".",","),2)</f>
        <v>Sp.mat: -100.00%</v>
      </c>
      <c r="F167" s="31" t="str">
        <f>SUBSTITUTE("Sp.man: 0.00%",".",IF(VALUE("1.2")=1.2,".",","),2)</f>
        <v>Sp.man: 0.00%</v>
      </c>
      <c r="G167" s="31" t="str">
        <f>SUBSTITUTE("Sp.uti: 0.00%",".",IF(VALUE("1.2")=1.2,".",","),2)</f>
        <v>Sp.uti: 0.00%</v>
      </c>
    </row>
    <row r="168" spans="1:9" x14ac:dyDescent="0.25">
      <c r="A168" s="60" t="s">
        <v>371</v>
      </c>
      <c r="B168" s="61"/>
      <c r="C168" s="61"/>
      <c r="D168" s="61"/>
      <c r="E168" s="61"/>
      <c r="F168" s="61"/>
      <c r="G168" s="61"/>
    </row>
    <row r="169" spans="1:9" x14ac:dyDescent="0.25">
      <c r="A169" s="61"/>
      <c r="B169" s="61"/>
      <c r="C169" s="61"/>
      <c r="D169" s="61"/>
      <c r="E169" s="61"/>
      <c r="F169" s="61"/>
      <c r="G169" s="61"/>
    </row>
    <row r="170" spans="1:9" x14ac:dyDescent="0.25">
      <c r="A170" s="62" t="s">
        <v>372</v>
      </c>
      <c r="B170" s="63"/>
      <c r="C170" s="63"/>
      <c r="D170" s="63"/>
      <c r="E170" s="63"/>
      <c r="F170" s="63"/>
      <c r="G170" s="63"/>
      <c r="H170" s="33"/>
      <c r="I170" s="34"/>
    </row>
    <row r="171" spans="1:9" x14ac:dyDescent="0.25">
      <c r="B171" s="2">
        <v>30</v>
      </c>
      <c r="C171" s="3" t="s">
        <v>373</v>
      </c>
      <c r="D171" s="5" t="s">
        <v>204</v>
      </c>
      <c r="G171" s="6">
        <v>6</v>
      </c>
    </row>
    <row r="172" spans="1:9" x14ac:dyDescent="0.25">
      <c r="D172" s="31" t="str">
        <f>SUBSTITUTE("Sp.mat: 0.00%",".",IF(VALUE("1.2")=1.2,".",","),2)</f>
        <v>Sp.mat: 0.00%</v>
      </c>
      <c r="F172" s="31" t="str">
        <f>SUBSTITUTE("Sp.man: 0.00%",".",IF(VALUE("1.2")=1.2,".",","),2)</f>
        <v>Sp.man: 0.00%</v>
      </c>
      <c r="G172" s="31" t="str">
        <f>SUBSTITUTE("Sp.uti: 0.00%",".",IF(VALUE("1.2")=1.2,".",","),2)</f>
        <v>Sp.uti: 0.00%</v>
      </c>
    </row>
    <row r="173" spans="1:9" x14ac:dyDescent="0.25">
      <c r="A173" s="60" t="s">
        <v>374</v>
      </c>
      <c r="B173" s="61"/>
      <c r="C173" s="61"/>
      <c r="D173" s="61"/>
      <c r="E173" s="61"/>
      <c r="F173" s="61"/>
      <c r="G173" s="61"/>
    </row>
    <row r="174" spans="1:9" x14ac:dyDescent="0.25">
      <c r="A174" s="61"/>
      <c r="B174" s="61"/>
      <c r="C174" s="61"/>
      <c r="D174" s="61"/>
      <c r="E174" s="61"/>
      <c r="F174" s="61"/>
      <c r="G174" s="61"/>
    </row>
    <row r="175" spans="1:9" x14ac:dyDescent="0.25">
      <c r="A175" s="62" t="s">
        <v>27</v>
      </c>
      <c r="B175" s="63"/>
      <c r="C175" s="63"/>
      <c r="D175" s="63"/>
      <c r="E175" s="63"/>
      <c r="F175" s="63"/>
      <c r="G175" s="63"/>
      <c r="H175" s="33"/>
      <c r="I175" s="34"/>
    </row>
    <row r="176" spans="1:9" x14ac:dyDescent="0.25">
      <c r="B176" s="2">
        <v>31</v>
      </c>
      <c r="C176" s="3" t="s">
        <v>375</v>
      </c>
      <c r="D176" s="5" t="s">
        <v>204</v>
      </c>
      <c r="G176" s="6">
        <v>13</v>
      </c>
    </row>
    <row r="177" spans="1:9" x14ac:dyDescent="0.25">
      <c r="D177" s="31" t="str">
        <f>SUBSTITUTE("Sp.mat: 0.00%",".",IF(VALUE("1.2")=1.2,".",","),2)</f>
        <v>Sp.mat: 0.00%</v>
      </c>
      <c r="F177" s="31" t="str">
        <f>SUBSTITUTE("Sp.man: 0.00%",".",IF(VALUE("1.2")=1.2,".",","),2)</f>
        <v>Sp.man: 0.00%</v>
      </c>
      <c r="G177" s="31" t="str">
        <f>SUBSTITUTE("Sp.uti: 0.00%",".",IF(VALUE("1.2")=1.2,".",","),2)</f>
        <v>Sp.uti: 0.00%</v>
      </c>
    </row>
    <row r="178" spans="1:9" x14ac:dyDescent="0.25">
      <c r="A178" s="60" t="s">
        <v>376</v>
      </c>
      <c r="B178" s="61"/>
      <c r="C178" s="61"/>
      <c r="D178" s="61"/>
      <c r="E178" s="61"/>
      <c r="F178" s="61"/>
      <c r="G178" s="61"/>
    </row>
    <row r="179" spans="1:9" x14ac:dyDescent="0.25">
      <c r="A179" s="61"/>
      <c r="B179" s="61"/>
      <c r="C179" s="61"/>
      <c r="D179" s="61"/>
      <c r="E179" s="61"/>
      <c r="F179" s="61"/>
      <c r="G179" s="61"/>
    </row>
    <row r="180" spans="1:9" x14ac:dyDescent="0.25">
      <c r="A180" s="62" t="s">
        <v>377</v>
      </c>
      <c r="B180" s="63"/>
      <c r="C180" s="63"/>
      <c r="D180" s="63"/>
      <c r="E180" s="63"/>
      <c r="F180" s="63"/>
      <c r="G180" s="63"/>
      <c r="H180" s="33"/>
      <c r="I180" s="34"/>
    </row>
    <row r="181" spans="1:9" x14ac:dyDescent="0.25">
      <c r="B181" s="2">
        <v>32</v>
      </c>
      <c r="C181" s="3" t="s">
        <v>378</v>
      </c>
      <c r="D181" s="5" t="s">
        <v>204</v>
      </c>
      <c r="G181" s="6">
        <v>10</v>
      </c>
    </row>
    <row r="182" spans="1:9" x14ac:dyDescent="0.25">
      <c r="D182" s="31" t="str">
        <f>SUBSTITUTE("Sp.mat: 0.00%",".",IF(VALUE("1.2")=1.2,".",","),2)</f>
        <v>Sp.mat: 0.00%</v>
      </c>
      <c r="F182" s="31" t="str">
        <f>SUBSTITUTE("Sp.man: 0.00%",".",IF(VALUE("1.2")=1.2,".",","),2)</f>
        <v>Sp.man: 0.00%</v>
      </c>
      <c r="G182" s="31" t="str">
        <f>SUBSTITUTE("Sp.uti: 0.00%",".",IF(VALUE("1.2")=1.2,".",","),2)</f>
        <v>Sp.uti: 0.00%</v>
      </c>
    </row>
    <row r="183" spans="1:9" x14ac:dyDescent="0.25">
      <c r="A183" s="60" t="s">
        <v>379</v>
      </c>
      <c r="B183" s="61"/>
      <c r="C183" s="61"/>
      <c r="D183" s="61"/>
      <c r="E183" s="61"/>
      <c r="F183" s="61"/>
      <c r="G183" s="61"/>
    </row>
    <row r="184" spans="1:9" x14ac:dyDescent="0.25">
      <c r="A184" s="61"/>
      <c r="B184" s="61"/>
      <c r="C184" s="61"/>
      <c r="D184" s="61"/>
      <c r="E184" s="61"/>
      <c r="F184" s="61"/>
      <c r="G184" s="61"/>
    </row>
    <row r="185" spans="1:9" x14ac:dyDescent="0.25">
      <c r="A185" s="62" t="s">
        <v>27</v>
      </c>
      <c r="B185" s="63"/>
      <c r="C185" s="63"/>
      <c r="D185" s="63"/>
      <c r="E185" s="63"/>
      <c r="F185" s="63"/>
      <c r="G185" s="63"/>
      <c r="H185" s="33"/>
      <c r="I185" s="34"/>
    </row>
    <row r="186" spans="1:9" x14ac:dyDescent="0.25">
      <c r="B186" s="2">
        <v>33</v>
      </c>
      <c r="C186" s="3" t="s">
        <v>380</v>
      </c>
      <c r="D186" s="5" t="s">
        <v>204</v>
      </c>
      <c r="G186" s="6">
        <v>3</v>
      </c>
    </row>
    <row r="187" spans="1:9" x14ac:dyDescent="0.25">
      <c r="D187" s="31" t="str">
        <f>SUBSTITUTE("Sp.mat: 0.00%",".",IF(VALUE("1.2")=1.2,".",","),2)</f>
        <v>Sp.mat: 0.00%</v>
      </c>
      <c r="F187" s="31" t="str">
        <f>SUBSTITUTE("Sp.man: 0.00%",".",IF(VALUE("1.2")=1.2,".",","),2)</f>
        <v>Sp.man: 0.00%</v>
      </c>
      <c r="G187" s="31" t="str">
        <f>SUBSTITUTE("Sp.uti: 0.00%",".",IF(VALUE("1.2")=1.2,".",","),2)</f>
        <v>Sp.uti: 0.00%</v>
      </c>
    </row>
    <row r="188" spans="1:9" x14ac:dyDescent="0.25">
      <c r="A188" s="60" t="s">
        <v>381</v>
      </c>
      <c r="B188" s="61"/>
      <c r="C188" s="61"/>
      <c r="D188" s="61"/>
      <c r="E188" s="61"/>
      <c r="F188" s="61"/>
      <c r="G188" s="61"/>
    </row>
    <row r="189" spans="1:9" x14ac:dyDescent="0.25">
      <c r="A189" s="61"/>
      <c r="B189" s="61"/>
      <c r="C189" s="61"/>
      <c r="D189" s="61"/>
      <c r="E189" s="61"/>
      <c r="F189" s="61"/>
      <c r="G189" s="61"/>
    </row>
    <row r="190" spans="1:9" x14ac:dyDescent="0.25">
      <c r="A190" s="62" t="s">
        <v>27</v>
      </c>
      <c r="B190" s="63"/>
      <c r="C190" s="63"/>
      <c r="D190" s="63"/>
      <c r="E190" s="63"/>
      <c r="F190" s="63"/>
      <c r="G190" s="63"/>
      <c r="H190" s="33"/>
      <c r="I190" s="34"/>
    </row>
    <row r="191" spans="1:9" x14ac:dyDescent="0.25">
      <c r="B191" s="2">
        <v>34</v>
      </c>
      <c r="C191" s="3" t="s">
        <v>382</v>
      </c>
      <c r="D191" s="5" t="s">
        <v>204</v>
      </c>
      <c r="G191" s="6">
        <v>3</v>
      </c>
    </row>
    <row r="192" spans="1:9" x14ac:dyDescent="0.25">
      <c r="D192" s="31" t="str">
        <f>SUBSTITUTE("Sp.mat: 0.00%",".",IF(VALUE("1.2")=1.2,".",","),2)</f>
        <v>Sp.mat: 0.00%</v>
      </c>
      <c r="F192" s="31" t="str">
        <f>SUBSTITUTE("Sp.man: 0.00%",".",IF(VALUE("1.2")=1.2,".",","),2)</f>
        <v>Sp.man: 0.00%</v>
      </c>
      <c r="G192" s="31" t="str">
        <f>SUBSTITUTE("Sp.uti: 0.00%",".",IF(VALUE("1.2")=1.2,".",","),2)</f>
        <v>Sp.uti: 0.00%</v>
      </c>
    </row>
    <row r="193" spans="1:9" x14ac:dyDescent="0.25">
      <c r="A193" s="60" t="s">
        <v>383</v>
      </c>
      <c r="B193" s="61"/>
      <c r="C193" s="61"/>
      <c r="D193" s="61"/>
      <c r="E193" s="61"/>
      <c r="F193" s="61"/>
      <c r="G193" s="61"/>
    </row>
    <row r="194" spans="1:9" x14ac:dyDescent="0.25">
      <c r="A194" s="61"/>
      <c r="B194" s="61"/>
      <c r="C194" s="61"/>
      <c r="D194" s="61"/>
      <c r="E194" s="61"/>
      <c r="F194" s="61"/>
      <c r="G194" s="61"/>
    </row>
    <row r="195" spans="1:9" x14ac:dyDescent="0.25">
      <c r="A195" s="62" t="s">
        <v>27</v>
      </c>
      <c r="B195" s="63"/>
      <c r="C195" s="63"/>
      <c r="D195" s="63"/>
      <c r="E195" s="63"/>
      <c r="F195" s="63"/>
      <c r="G195" s="63"/>
      <c r="H195" s="33"/>
      <c r="I195" s="34"/>
    </row>
    <row r="196" spans="1:9" x14ac:dyDescent="0.25">
      <c r="B196" s="2">
        <v>35</v>
      </c>
      <c r="C196" s="3" t="s">
        <v>384</v>
      </c>
      <c r="D196" s="5" t="s">
        <v>204</v>
      </c>
      <c r="G196" s="6">
        <v>2</v>
      </c>
    </row>
    <row r="197" spans="1:9" x14ac:dyDescent="0.25">
      <c r="D197" s="31" t="str">
        <f>SUBSTITUTE("Sp.mat: 0.00%",".",IF(VALUE("1.2")=1.2,".",","),2)</f>
        <v>Sp.mat: 0.00%</v>
      </c>
      <c r="F197" s="31" t="str">
        <f>SUBSTITUTE("Sp.man: 0.00%",".",IF(VALUE("1.2")=1.2,".",","),2)</f>
        <v>Sp.man: 0.00%</v>
      </c>
      <c r="G197" s="31" t="str">
        <f>SUBSTITUTE("Sp.uti: 0.00%",".",IF(VALUE("1.2")=1.2,".",","),2)</f>
        <v>Sp.uti: 0.00%</v>
      </c>
    </row>
    <row r="198" spans="1:9" x14ac:dyDescent="0.25">
      <c r="A198" s="60" t="s">
        <v>385</v>
      </c>
      <c r="B198" s="61"/>
      <c r="C198" s="61"/>
      <c r="D198" s="61"/>
      <c r="E198" s="61"/>
      <c r="F198" s="61"/>
      <c r="G198" s="61"/>
    </row>
    <row r="199" spans="1:9" x14ac:dyDescent="0.25">
      <c r="A199" s="61"/>
      <c r="B199" s="61"/>
      <c r="C199" s="61"/>
      <c r="D199" s="61"/>
      <c r="E199" s="61"/>
      <c r="F199" s="61"/>
      <c r="G199" s="61"/>
    </row>
    <row r="200" spans="1:9" x14ac:dyDescent="0.25">
      <c r="A200" s="62" t="s">
        <v>27</v>
      </c>
      <c r="B200" s="63"/>
      <c r="C200" s="63"/>
      <c r="D200" s="63"/>
      <c r="E200" s="63"/>
      <c r="F200" s="63"/>
      <c r="G200" s="63"/>
      <c r="H200" s="33"/>
      <c r="I200" s="34"/>
    </row>
    <row r="201" spans="1:9" x14ac:dyDescent="0.25">
      <c r="B201" s="2">
        <v>36</v>
      </c>
      <c r="C201" s="3" t="s">
        <v>386</v>
      </c>
      <c r="D201" s="5" t="s">
        <v>204</v>
      </c>
      <c r="G201" s="6">
        <v>2</v>
      </c>
    </row>
    <row r="202" spans="1:9" x14ac:dyDescent="0.25">
      <c r="D202" s="31" t="str">
        <f>SUBSTITUTE("Sp.mat: 0.00%",".",IF(VALUE("1.2")=1.2,".",","),2)</f>
        <v>Sp.mat: 0.00%</v>
      </c>
      <c r="F202" s="31" t="str">
        <f>SUBSTITUTE("Sp.man: 0.00%",".",IF(VALUE("1.2")=1.2,".",","),2)</f>
        <v>Sp.man: 0.00%</v>
      </c>
      <c r="G202" s="31" t="str">
        <f>SUBSTITUTE("Sp.uti: 0.00%",".",IF(VALUE("1.2")=1.2,".",","),2)</f>
        <v>Sp.uti: 0.00%</v>
      </c>
    </row>
    <row r="203" spans="1:9" x14ac:dyDescent="0.25">
      <c r="A203" s="60" t="s">
        <v>387</v>
      </c>
      <c r="B203" s="61"/>
      <c r="C203" s="61"/>
      <c r="D203" s="61"/>
      <c r="E203" s="61"/>
      <c r="F203" s="61"/>
      <c r="G203" s="61"/>
    </row>
    <row r="204" spans="1:9" x14ac:dyDescent="0.25">
      <c r="A204" s="61"/>
      <c r="B204" s="61"/>
      <c r="C204" s="61"/>
      <c r="D204" s="61"/>
      <c r="E204" s="61"/>
      <c r="F204" s="61"/>
      <c r="G204" s="61"/>
    </row>
    <row r="205" spans="1:9" x14ac:dyDescent="0.25">
      <c r="A205" s="62" t="s">
        <v>27</v>
      </c>
      <c r="B205" s="63"/>
      <c r="C205" s="63"/>
      <c r="D205" s="63"/>
      <c r="E205" s="63"/>
      <c r="F205" s="63"/>
      <c r="G205" s="63"/>
      <c r="H205" s="33"/>
      <c r="I205" s="34"/>
    </row>
    <row r="206" spans="1:9" x14ac:dyDescent="0.25">
      <c r="B206" s="2">
        <v>37</v>
      </c>
      <c r="C206" s="3" t="s">
        <v>388</v>
      </c>
      <c r="D206" s="5" t="s">
        <v>204</v>
      </c>
      <c r="G206" s="6">
        <v>6</v>
      </c>
    </row>
    <row r="207" spans="1:9" x14ac:dyDescent="0.25">
      <c r="D207" s="31" t="str">
        <f>SUBSTITUTE("Sp.mat: 0.00%",".",IF(VALUE("1.2")=1.2,".",","),2)</f>
        <v>Sp.mat: 0.00%</v>
      </c>
      <c r="F207" s="31" t="str">
        <f>SUBSTITUTE("Sp.man: 0.00%",".",IF(VALUE("1.2")=1.2,".",","),2)</f>
        <v>Sp.man: 0.00%</v>
      </c>
      <c r="G207" s="31" t="str">
        <f>SUBSTITUTE("Sp.uti: 0.00%",".",IF(VALUE("1.2")=1.2,".",","),2)</f>
        <v>Sp.uti: 0.00%</v>
      </c>
    </row>
    <row r="208" spans="1:9" x14ac:dyDescent="0.25">
      <c r="A208" s="60" t="s">
        <v>389</v>
      </c>
      <c r="B208" s="61"/>
      <c r="C208" s="61"/>
      <c r="D208" s="61"/>
      <c r="E208" s="61"/>
      <c r="F208" s="61"/>
      <c r="G208" s="61"/>
    </row>
    <row r="209" spans="1:9" x14ac:dyDescent="0.25">
      <c r="A209" s="61"/>
      <c r="B209" s="61"/>
      <c r="C209" s="61"/>
      <c r="D209" s="61"/>
      <c r="E209" s="61"/>
      <c r="F209" s="61"/>
      <c r="G209" s="61"/>
    </row>
    <row r="210" spans="1:9" x14ac:dyDescent="0.25">
      <c r="A210" s="64" t="s">
        <v>390</v>
      </c>
      <c r="B210" s="65"/>
      <c r="C210" s="65"/>
      <c r="D210" s="65"/>
      <c r="E210" s="65"/>
      <c r="F210" s="65"/>
      <c r="G210" s="65"/>
      <c r="H210" s="35"/>
      <c r="I210" s="36"/>
    </row>
    <row r="211" spans="1:9" x14ac:dyDescent="0.25">
      <c r="A211" s="67" t="s">
        <v>391</v>
      </c>
      <c r="B211" s="67"/>
      <c r="C211" s="67"/>
      <c r="D211" s="67"/>
      <c r="E211" s="67"/>
      <c r="F211" s="67"/>
      <c r="G211" s="67"/>
      <c r="H211" s="67"/>
      <c r="I211" s="67"/>
    </row>
    <row r="212" spans="1:9" x14ac:dyDescent="0.25">
      <c r="B212" s="2">
        <v>38</v>
      </c>
      <c r="C212" s="3" t="s">
        <v>392</v>
      </c>
      <c r="D212" s="5" t="s">
        <v>204</v>
      </c>
      <c r="G212" s="6">
        <v>6</v>
      </c>
    </row>
    <row r="213" spans="1:9" x14ac:dyDescent="0.25">
      <c r="D213" s="31" t="str">
        <f>SUBSTITUTE("Sp.mat: 0.00%",".",IF(VALUE("1.2")=1.2,".",","),2)</f>
        <v>Sp.mat: 0.00%</v>
      </c>
      <c r="F213" s="31" t="str">
        <f>SUBSTITUTE("Sp.man: 0.00%",".",IF(VALUE("1.2")=1.2,".",","),2)</f>
        <v>Sp.man: 0.00%</v>
      </c>
      <c r="G213" s="31" t="str">
        <f>SUBSTITUTE("Sp.uti: 0.00%",".",IF(VALUE("1.2")=1.2,".",","),2)</f>
        <v>Sp.uti: 0.00%</v>
      </c>
    </row>
    <row r="214" spans="1:9" x14ac:dyDescent="0.25">
      <c r="A214" s="60" t="s">
        <v>393</v>
      </c>
      <c r="B214" s="61"/>
      <c r="C214" s="61"/>
      <c r="D214" s="61"/>
      <c r="E214" s="61"/>
      <c r="F214" s="61"/>
      <c r="G214" s="61"/>
    </row>
    <row r="215" spans="1:9" x14ac:dyDescent="0.25">
      <c r="A215" s="61"/>
      <c r="B215" s="61"/>
      <c r="C215" s="61"/>
      <c r="D215" s="61"/>
      <c r="E215" s="61"/>
      <c r="F215" s="61"/>
      <c r="G215" s="61"/>
    </row>
    <row r="216" spans="1:9" x14ac:dyDescent="0.25">
      <c r="A216" s="64" t="s">
        <v>27</v>
      </c>
      <c r="B216" s="65"/>
      <c r="C216" s="65"/>
      <c r="D216" s="65"/>
      <c r="E216" s="65"/>
      <c r="F216" s="65"/>
      <c r="G216" s="65"/>
      <c r="H216" s="35"/>
      <c r="I216" s="36"/>
    </row>
    <row r="217" spans="1:9" x14ac:dyDescent="0.25">
      <c r="A217" s="66" t="s">
        <v>394</v>
      </c>
      <c r="B217" s="66"/>
      <c r="C217" s="66"/>
      <c r="D217" s="66"/>
      <c r="E217" s="66"/>
      <c r="F217" s="66"/>
      <c r="G217" s="66"/>
      <c r="H217" s="66"/>
      <c r="I217" s="66"/>
    </row>
    <row r="218" spans="1:9" x14ac:dyDescent="0.25">
      <c r="A218" s="61" t="s">
        <v>395</v>
      </c>
      <c r="B218" s="61"/>
      <c r="C218" s="61"/>
      <c r="D218" s="61"/>
      <c r="E218" s="61"/>
      <c r="F218" s="61"/>
      <c r="G218" s="61"/>
      <c r="H218" s="61"/>
      <c r="I218" s="61"/>
    </row>
    <row r="219" spans="1:9" x14ac:dyDescent="0.25">
      <c r="A219" s="61" t="s">
        <v>396</v>
      </c>
      <c r="B219" s="61"/>
      <c r="C219" s="61"/>
      <c r="D219" s="61"/>
      <c r="E219" s="61"/>
      <c r="F219" s="61"/>
      <c r="G219" s="61"/>
      <c r="H219" s="61"/>
      <c r="I219" s="61"/>
    </row>
    <row r="220" spans="1:9" x14ac:dyDescent="0.25">
      <c r="A220" s="63" t="s">
        <v>397</v>
      </c>
      <c r="B220" s="63"/>
      <c r="C220" s="63"/>
      <c r="D220" s="63"/>
      <c r="E220" s="63"/>
      <c r="F220" s="63"/>
      <c r="G220" s="63"/>
      <c r="H220" s="63"/>
      <c r="I220" s="63"/>
    </row>
    <row r="221" spans="1:9" x14ac:dyDescent="0.25">
      <c r="B221" s="2">
        <v>39</v>
      </c>
      <c r="C221" s="3" t="s">
        <v>398</v>
      </c>
      <c r="D221" s="5" t="s">
        <v>204</v>
      </c>
      <c r="G221" s="6">
        <v>6</v>
      </c>
    </row>
    <row r="222" spans="1:9" x14ac:dyDescent="0.25">
      <c r="D222" s="31" t="str">
        <f>SUBSTITUTE("Sp.mat: 0.00%",".",IF(VALUE("1.2")=1.2,".",","),2)</f>
        <v>Sp.mat: 0.00%</v>
      </c>
      <c r="F222" s="31" t="str">
        <f>SUBSTITUTE("Sp.man: 0.00%",".",IF(VALUE("1.2")=1.2,".",","),2)</f>
        <v>Sp.man: 0.00%</v>
      </c>
      <c r="G222" s="31" t="str">
        <f>SUBSTITUTE("Sp.uti: 0.00%",".",IF(VALUE("1.2")=1.2,".",","),2)</f>
        <v>Sp.uti: 0.00%</v>
      </c>
    </row>
    <row r="223" spans="1:9" x14ac:dyDescent="0.25">
      <c r="A223" s="60" t="s">
        <v>399</v>
      </c>
      <c r="B223" s="61"/>
      <c r="C223" s="61"/>
      <c r="D223" s="61"/>
      <c r="E223" s="61"/>
      <c r="F223" s="61"/>
      <c r="G223" s="61"/>
    </row>
    <row r="224" spans="1:9" x14ac:dyDescent="0.25">
      <c r="A224" s="61"/>
      <c r="B224" s="61"/>
      <c r="C224" s="61"/>
      <c r="D224" s="61"/>
      <c r="E224" s="61"/>
      <c r="F224" s="61"/>
      <c r="G224" s="61"/>
    </row>
    <row r="225" spans="1:9" x14ac:dyDescent="0.25">
      <c r="A225" s="64" t="s">
        <v>27</v>
      </c>
      <c r="B225" s="65"/>
      <c r="C225" s="65"/>
      <c r="D225" s="65"/>
      <c r="E225" s="65"/>
      <c r="F225" s="65"/>
      <c r="G225" s="65"/>
      <c r="H225" s="35"/>
      <c r="I225" s="36"/>
    </row>
    <row r="226" spans="1:9" x14ac:dyDescent="0.25">
      <c r="A226" s="66" t="s">
        <v>400</v>
      </c>
      <c r="B226" s="66"/>
      <c r="C226" s="66"/>
      <c r="D226" s="66"/>
      <c r="E226" s="66"/>
      <c r="F226" s="66"/>
      <c r="G226" s="66"/>
      <c r="H226" s="66"/>
      <c r="I226" s="66"/>
    </row>
    <row r="227" spans="1:9" x14ac:dyDescent="0.25">
      <c r="A227" s="61" t="s">
        <v>401</v>
      </c>
      <c r="B227" s="61"/>
      <c r="C227" s="61"/>
      <c r="D227" s="61"/>
      <c r="E227" s="61"/>
      <c r="F227" s="61"/>
      <c r="G227" s="61"/>
      <c r="H227" s="61"/>
      <c r="I227" s="61"/>
    </row>
    <row r="228" spans="1:9" x14ac:dyDescent="0.25">
      <c r="A228" s="63" t="s">
        <v>402</v>
      </c>
      <c r="B228" s="63"/>
      <c r="C228" s="63"/>
      <c r="D228" s="63"/>
      <c r="E228" s="63"/>
      <c r="F228" s="63"/>
      <c r="G228" s="63"/>
      <c r="H228" s="63"/>
      <c r="I228" s="63"/>
    </row>
    <row r="229" spans="1:9" x14ac:dyDescent="0.25">
      <c r="B229" s="2">
        <v>40</v>
      </c>
      <c r="C229" s="3" t="s">
        <v>403</v>
      </c>
      <c r="D229" s="5" t="s">
        <v>204</v>
      </c>
      <c r="G229" s="6">
        <v>6</v>
      </c>
    </row>
    <row r="230" spans="1:9" x14ac:dyDescent="0.25">
      <c r="D230" s="31" t="str">
        <f>SUBSTITUTE("Sp.mat: 0.00%",".",IF(VALUE("1.2")=1.2,".",","),2)</f>
        <v>Sp.mat: 0.00%</v>
      </c>
      <c r="F230" s="31" t="str">
        <f>SUBSTITUTE("Sp.man: 0.00%",".",IF(VALUE("1.2")=1.2,".",","),2)</f>
        <v>Sp.man: 0.00%</v>
      </c>
      <c r="G230" s="31" t="str">
        <f>SUBSTITUTE("Sp.uti: 0.00%",".",IF(VALUE("1.2")=1.2,".",","),2)</f>
        <v>Sp.uti: 0.00%</v>
      </c>
    </row>
    <row r="231" spans="1:9" x14ac:dyDescent="0.25">
      <c r="A231" s="60" t="s">
        <v>404</v>
      </c>
      <c r="B231" s="61"/>
      <c r="C231" s="61"/>
      <c r="D231" s="61"/>
      <c r="E231" s="61"/>
      <c r="F231" s="61"/>
      <c r="G231" s="61"/>
    </row>
    <row r="232" spans="1:9" x14ac:dyDescent="0.25">
      <c r="A232" s="61"/>
      <c r="B232" s="61"/>
      <c r="C232" s="61"/>
      <c r="D232" s="61"/>
      <c r="E232" s="61"/>
      <c r="F232" s="61"/>
      <c r="G232" s="61"/>
    </row>
    <row r="233" spans="1:9" x14ac:dyDescent="0.25">
      <c r="A233" s="64" t="s">
        <v>27</v>
      </c>
      <c r="B233" s="65"/>
      <c r="C233" s="65"/>
      <c r="D233" s="65"/>
      <c r="E233" s="65"/>
      <c r="F233" s="65"/>
      <c r="G233" s="65"/>
      <c r="H233" s="35"/>
      <c r="I233" s="36"/>
    </row>
    <row r="234" spans="1:9" x14ac:dyDescent="0.25">
      <c r="A234" s="67" t="s">
        <v>405</v>
      </c>
      <c r="B234" s="67"/>
      <c r="C234" s="67"/>
      <c r="D234" s="67"/>
      <c r="E234" s="67"/>
      <c r="F234" s="67"/>
      <c r="G234" s="67"/>
      <c r="H234" s="67"/>
      <c r="I234" s="67"/>
    </row>
    <row r="235" spans="1:9" x14ac:dyDescent="0.25">
      <c r="B235" s="2">
        <v>41</v>
      </c>
      <c r="C235" s="3" t="s">
        <v>406</v>
      </c>
      <c r="D235" s="5" t="s">
        <v>204</v>
      </c>
      <c r="G235" s="6">
        <v>6</v>
      </c>
    </row>
    <row r="236" spans="1:9" x14ac:dyDescent="0.25">
      <c r="D236" s="31" t="str">
        <f>SUBSTITUTE("Sp.mat: 0.00%",".",IF(VALUE("1.2")=1.2,".",","),2)</f>
        <v>Sp.mat: 0.00%</v>
      </c>
      <c r="F236" s="31" t="str">
        <f>SUBSTITUTE("Sp.man: 0.00%",".",IF(VALUE("1.2")=1.2,".",","),2)</f>
        <v>Sp.man: 0.00%</v>
      </c>
      <c r="G236" s="31" t="str">
        <f>SUBSTITUTE("Sp.uti: 0.00%",".",IF(VALUE("1.2")=1.2,".",","),2)</f>
        <v>Sp.uti: 0.00%</v>
      </c>
    </row>
    <row r="237" spans="1:9" x14ac:dyDescent="0.25">
      <c r="A237" s="60" t="s">
        <v>407</v>
      </c>
      <c r="B237" s="61"/>
      <c r="C237" s="61"/>
      <c r="D237" s="61"/>
      <c r="E237" s="61"/>
      <c r="F237" s="61"/>
      <c r="G237" s="61"/>
    </row>
    <row r="238" spans="1:9" x14ac:dyDescent="0.25">
      <c r="A238" s="61"/>
      <c r="B238" s="61"/>
      <c r="C238" s="61"/>
      <c r="D238" s="61"/>
      <c r="E238" s="61"/>
      <c r="F238" s="61"/>
      <c r="G238" s="61"/>
    </row>
    <row r="239" spans="1:9" x14ac:dyDescent="0.25">
      <c r="A239" s="64" t="s">
        <v>27</v>
      </c>
      <c r="B239" s="65"/>
      <c r="C239" s="65"/>
      <c r="D239" s="65"/>
      <c r="E239" s="65"/>
      <c r="F239" s="65"/>
      <c r="G239" s="65"/>
      <c r="H239" s="35"/>
      <c r="I239" s="36"/>
    </row>
    <row r="240" spans="1:9" x14ac:dyDescent="0.25">
      <c r="A240" s="67" t="s">
        <v>408</v>
      </c>
      <c r="B240" s="67"/>
      <c r="C240" s="67"/>
      <c r="D240" s="67"/>
      <c r="E240" s="67"/>
      <c r="F240" s="67"/>
      <c r="G240" s="67"/>
      <c r="H240" s="67"/>
      <c r="I240" s="67"/>
    </row>
    <row r="241" spans="1:9" x14ac:dyDescent="0.25">
      <c r="B241" s="2">
        <v>42</v>
      </c>
      <c r="C241" s="3" t="s">
        <v>409</v>
      </c>
      <c r="D241" s="5" t="s">
        <v>204</v>
      </c>
      <c r="G241" s="6">
        <v>6</v>
      </c>
    </row>
    <row r="242" spans="1:9" x14ac:dyDescent="0.25">
      <c r="D242" s="31" t="str">
        <f>SUBSTITUTE("Sp.mat: 0.00%",".",IF(VALUE("1.2")=1.2,".",","),2)</f>
        <v>Sp.mat: 0.00%</v>
      </c>
      <c r="F242" s="31" t="str">
        <f>SUBSTITUTE("Sp.man: 0.00%",".",IF(VALUE("1.2")=1.2,".",","),2)</f>
        <v>Sp.man: 0.00%</v>
      </c>
      <c r="G242" s="31" t="str">
        <f>SUBSTITUTE("Sp.uti: 0.00%",".",IF(VALUE("1.2")=1.2,".",","),2)</f>
        <v>Sp.uti: 0.00%</v>
      </c>
    </row>
    <row r="243" spans="1:9" x14ac:dyDescent="0.25">
      <c r="A243" s="60" t="s">
        <v>410</v>
      </c>
      <c r="B243" s="61"/>
      <c r="C243" s="61"/>
      <c r="D243" s="61"/>
      <c r="E243" s="61"/>
      <c r="F243" s="61"/>
      <c r="G243" s="61"/>
    </row>
    <row r="244" spans="1:9" x14ac:dyDescent="0.25">
      <c r="A244" s="61"/>
      <c r="B244" s="61"/>
      <c r="C244" s="61"/>
      <c r="D244" s="61"/>
      <c r="E244" s="61"/>
      <c r="F244" s="61"/>
      <c r="G244" s="61"/>
    </row>
    <row r="245" spans="1:9" x14ac:dyDescent="0.25">
      <c r="A245" s="64" t="s">
        <v>27</v>
      </c>
      <c r="B245" s="65"/>
      <c r="C245" s="65"/>
      <c r="D245" s="65"/>
      <c r="E245" s="65"/>
      <c r="F245" s="65"/>
      <c r="G245" s="65"/>
      <c r="H245" s="35"/>
      <c r="I245" s="36"/>
    </row>
    <row r="246" spans="1:9" x14ac:dyDescent="0.25">
      <c r="A246" s="67" t="s">
        <v>411</v>
      </c>
      <c r="B246" s="67"/>
      <c r="C246" s="67"/>
      <c r="D246" s="67"/>
      <c r="E246" s="67"/>
      <c r="F246" s="67"/>
      <c r="G246" s="67"/>
      <c r="H246" s="67"/>
      <c r="I246" s="67"/>
    </row>
    <row r="247" spans="1:9" x14ac:dyDescent="0.25">
      <c r="B247" s="2">
        <v>43</v>
      </c>
      <c r="C247" s="3" t="s">
        <v>412</v>
      </c>
      <c r="D247" s="5" t="s">
        <v>204</v>
      </c>
      <c r="G247" s="6">
        <v>6</v>
      </c>
    </row>
    <row r="248" spans="1:9" x14ac:dyDescent="0.25">
      <c r="D248" s="31" t="str">
        <f>SUBSTITUTE("Sp.mat: 0.00%",".",IF(VALUE("1.2")=1.2,".",","),2)</f>
        <v>Sp.mat: 0.00%</v>
      </c>
      <c r="F248" s="31" t="str">
        <f>SUBSTITUTE("Sp.man: 0.00%",".",IF(VALUE("1.2")=1.2,".",","),2)</f>
        <v>Sp.man: 0.00%</v>
      </c>
      <c r="G248" s="31" t="str">
        <f>SUBSTITUTE("Sp.uti: 0.00%",".",IF(VALUE("1.2")=1.2,".",","),2)</f>
        <v>Sp.uti: 0.00%</v>
      </c>
    </row>
    <row r="249" spans="1:9" x14ac:dyDescent="0.25">
      <c r="A249" s="60" t="s">
        <v>413</v>
      </c>
      <c r="B249" s="61"/>
      <c r="C249" s="61"/>
      <c r="D249" s="61"/>
      <c r="E249" s="61"/>
      <c r="F249" s="61"/>
      <c r="G249" s="61"/>
    </row>
    <row r="250" spans="1:9" x14ac:dyDescent="0.25">
      <c r="A250" s="61"/>
      <c r="B250" s="61"/>
      <c r="C250" s="61"/>
      <c r="D250" s="61"/>
      <c r="E250" s="61"/>
      <c r="F250" s="61"/>
      <c r="G250" s="61"/>
    </row>
    <row r="251" spans="1:9" x14ac:dyDescent="0.25">
      <c r="A251" s="64" t="s">
        <v>27</v>
      </c>
      <c r="B251" s="65"/>
      <c r="C251" s="65"/>
      <c r="D251" s="65"/>
      <c r="E251" s="65"/>
      <c r="F251" s="65"/>
      <c r="G251" s="65"/>
      <c r="H251" s="35"/>
      <c r="I251" s="36"/>
    </row>
    <row r="252" spans="1:9" x14ac:dyDescent="0.25">
      <c r="A252" s="67" t="s">
        <v>414</v>
      </c>
      <c r="B252" s="67"/>
      <c r="C252" s="67"/>
      <c r="D252" s="67"/>
      <c r="E252" s="67"/>
      <c r="F252" s="67"/>
      <c r="G252" s="67"/>
      <c r="H252" s="67"/>
      <c r="I252" s="67"/>
    </row>
    <row r="253" spans="1:9" x14ac:dyDescent="0.25">
      <c r="B253" s="2">
        <v>44</v>
      </c>
      <c r="C253" s="3" t="s">
        <v>415</v>
      </c>
      <c r="D253" s="5" t="s">
        <v>204</v>
      </c>
      <c r="G253" s="6">
        <v>6</v>
      </c>
    </row>
    <row r="254" spans="1:9" x14ac:dyDescent="0.25">
      <c r="D254" s="31" t="str">
        <f>SUBSTITUTE("Sp.mat: 0.00%",".",IF(VALUE("1.2")=1.2,".",","),2)</f>
        <v>Sp.mat: 0.00%</v>
      </c>
      <c r="F254" s="31" t="str">
        <f>SUBSTITUTE("Sp.man: 0.00%",".",IF(VALUE("1.2")=1.2,".",","),2)</f>
        <v>Sp.man: 0.00%</v>
      </c>
      <c r="G254" s="31" t="str">
        <f>SUBSTITUTE("Sp.uti: 0.00%",".",IF(VALUE("1.2")=1.2,".",","),2)</f>
        <v>Sp.uti: 0.00%</v>
      </c>
    </row>
    <row r="255" spans="1:9" x14ac:dyDescent="0.25">
      <c r="A255" s="60" t="s">
        <v>416</v>
      </c>
      <c r="B255" s="61"/>
      <c r="C255" s="61"/>
      <c r="D255" s="61"/>
      <c r="E255" s="61"/>
      <c r="F255" s="61"/>
      <c r="G255" s="61"/>
    </row>
    <row r="256" spans="1:9" x14ac:dyDescent="0.25">
      <c r="A256" s="61"/>
      <c r="B256" s="61"/>
      <c r="C256" s="61"/>
      <c r="D256" s="61"/>
      <c r="E256" s="61"/>
      <c r="F256" s="61"/>
      <c r="G256" s="61"/>
    </row>
    <row r="257" spans="1:9" x14ac:dyDescent="0.25">
      <c r="A257" s="64" t="s">
        <v>27</v>
      </c>
      <c r="B257" s="65"/>
      <c r="C257" s="65"/>
      <c r="D257" s="65"/>
      <c r="E257" s="65"/>
      <c r="F257" s="65"/>
      <c r="G257" s="65"/>
      <c r="H257" s="35"/>
      <c r="I257" s="36"/>
    </row>
    <row r="258" spans="1:9" x14ac:dyDescent="0.25">
      <c r="A258" s="67" t="s">
        <v>417</v>
      </c>
      <c r="B258" s="67"/>
      <c r="C258" s="67"/>
      <c r="D258" s="67"/>
      <c r="E258" s="67"/>
      <c r="F258" s="67"/>
      <c r="G258" s="67"/>
      <c r="H258" s="67"/>
      <c r="I258" s="67"/>
    </row>
    <row r="259" spans="1:9" x14ac:dyDescent="0.25">
      <c r="B259" s="2">
        <v>45</v>
      </c>
      <c r="C259" s="3" t="s">
        <v>418</v>
      </c>
      <c r="D259" s="5" t="s">
        <v>204</v>
      </c>
      <c r="G259" s="6">
        <v>18</v>
      </c>
    </row>
    <row r="260" spans="1:9" x14ac:dyDescent="0.25">
      <c r="D260" s="31" t="str">
        <f>SUBSTITUTE("Sp.mat: 0.00%",".",IF(VALUE("1.2")=1.2,".",","),2)</f>
        <v>Sp.mat: 0.00%</v>
      </c>
      <c r="F260" s="31" t="str">
        <f>SUBSTITUTE("Sp.man: 0.00%",".",IF(VALUE("1.2")=1.2,".",","),2)</f>
        <v>Sp.man: 0.00%</v>
      </c>
      <c r="G260" s="31" t="str">
        <f>SUBSTITUTE("Sp.uti: 0.00%",".",IF(VALUE("1.2")=1.2,".",","),2)</f>
        <v>Sp.uti: 0.00%</v>
      </c>
    </row>
    <row r="261" spans="1:9" x14ac:dyDescent="0.25">
      <c r="A261" s="60" t="s">
        <v>419</v>
      </c>
      <c r="B261" s="61"/>
      <c r="C261" s="61"/>
      <c r="D261" s="61"/>
      <c r="E261" s="61"/>
      <c r="F261" s="61"/>
      <c r="G261" s="61"/>
    </row>
    <row r="262" spans="1:9" x14ac:dyDescent="0.25">
      <c r="A262" s="61"/>
      <c r="B262" s="61"/>
      <c r="C262" s="61"/>
      <c r="D262" s="61"/>
      <c r="E262" s="61"/>
      <c r="F262" s="61"/>
      <c r="G262" s="61"/>
    </row>
    <row r="263" spans="1:9" x14ac:dyDescent="0.25">
      <c r="A263" s="64" t="s">
        <v>27</v>
      </c>
      <c r="B263" s="65"/>
      <c r="C263" s="65"/>
      <c r="D263" s="65"/>
      <c r="E263" s="65"/>
      <c r="F263" s="65"/>
      <c r="G263" s="65"/>
      <c r="H263" s="35"/>
      <c r="I263" s="36"/>
    </row>
    <row r="264" spans="1:9" x14ac:dyDescent="0.25">
      <c r="A264" s="67" t="s">
        <v>420</v>
      </c>
      <c r="B264" s="67"/>
      <c r="C264" s="67"/>
      <c r="D264" s="67"/>
      <c r="E264" s="67"/>
      <c r="F264" s="67"/>
      <c r="G264" s="67"/>
      <c r="H264" s="67"/>
      <c r="I264" s="67"/>
    </row>
    <row r="265" spans="1:9" x14ac:dyDescent="0.25">
      <c r="B265" s="2">
        <v>46</v>
      </c>
      <c r="C265" s="3" t="s">
        <v>421</v>
      </c>
      <c r="D265" s="5" t="s">
        <v>204</v>
      </c>
      <c r="G265" s="6">
        <v>6</v>
      </c>
    </row>
    <row r="266" spans="1:9" x14ac:dyDescent="0.25">
      <c r="D266" s="31" t="str">
        <f>SUBSTITUTE("Sp.mat: 0.00%",".",IF(VALUE("1.2")=1.2,".",","),2)</f>
        <v>Sp.mat: 0.00%</v>
      </c>
      <c r="F266" s="31" t="str">
        <f>SUBSTITUTE("Sp.man: 0.00%",".",IF(VALUE("1.2")=1.2,".",","),2)</f>
        <v>Sp.man: 0.00%</v>
      </c>
      <c r="G266" s="31" t="str">
        <f>SUBSTITUTE("Sp.uti: 0.00%",".",IF(VALUE("1.2")=1.2,".",","),2)</f>
        <v>Sp.uti: 0.00%</v>
      </c>
    </row>
    <row r="267" spans="1:9" x14ac:dyDescent="0.25">
      <c r="A267" s="60" t="s">
        <v>422</v>
      </c>
      <c r="B267" s="61"/>
      <c r="C267" s="61"/>
      <c r="D267" s="61"/>
      <c r="E267" s="61"/>
      <c r="F267" s="61"/>
      <c r="G267" s="61"/>
    </row>
    <row r="268" spans="1:9" x14ac:dyDescent="0.25">
      <c r="A268" s="61"/>
      <c r="B268" s="61"/>
      <c r="C268" s="61"/>
      <c r="D268" s="61"/>
      <c r="E268" s="61"/>
      <c r="F268" s="61"/>
      <c r="G268" s="61"/>
    </row>
    <row r="269" spans="1:9" x14ac:dyDescent="0.25">
      <c r="A269" s="64" t="s">
        <v>27</v>
      </c>
      <c r="B269" s="65"/>
      <c r="C269" s="65"/>
      <c r="D269" s="65"/>
      <c r="E269" s="65"/>
      <c r="F269" s="65"/>
      <c r="G269" s="65"/>
      <c r="H269" s="35"/>
      <c r="I269" s="36"/>
    </row>
    <row r="270" spans="1:9" x14ac:dyDescent="0.25">
      <c r="A270" s="67" t="s">
        <v>423</v>
      </c>
      <c r="B270" s="67"/>
      <c r="C270" s="67"/>
      <c r="D270" s="67"/>
      <c r="E270" s="67"/>
      <c r="F270" s="67"/>
      <c r="G270" s="67"/>
      <c r="H270" s="67"/>
      <c r="I270" s="67"/>
    </row>
    <row r="271" spans="1:9" x14ac:dyDescent="0.25">
      <c r="B271" s="2">
        <v>47</v>
      </c>
      <c r="C271" s="3" t="s">
        <v>424</v>
      </c>
      <c r="D271" s="5" t="s">
        <v>204</v>
      </c>
      <c r="G271" s="6">
        <v>12</v>
      </c>
    </row>
    <row r="272" spans="1:9" x14ac:dyDescent="0.25">
      <c r="D272" s="31" t="str">
        <f>SUBSTITUTE("Sp.mat: 0.00%",".",IF(VALUE("1.2")=1.2,".",","),2)</f>
        <v>Sp.mat: 0.00%</v>
      </c>
      <c r="F272" s="31" t="str">
        <f>SUBSTITUTE("Sp.man: 0.00%",".",IF(VALUE("1.2")=1.2,".",","),2)</f>
        <v>Sp.man: 0.00%</v>
      </c>
      <c r="G272" s="31" t="str">
        <f>SUBSTITUTE("Sp.uti: 0.00%",".",IF(VALUE("1.2")=1.2,".",","),2)</f>
        <v>Sp.uti: 0.00%</v>
      </c>
    </row>
    <row r="273" spans="1:9" x14ac:dyDescent="0.25">
      <c r="A273" s="60" t="s">
        <v>425</v>
      </c>
      <c r="B273" s="61"/>
      <c r="C273" s="61"/>
      <c r="D273" s="61"/>
      <c r="E273" s="61"/>
      <c r="F273" s="61"/>
      <c r="G273" s="61"/>
    </row>
    <row r="274" spans="1:9" x14ac:dyDescent="0.25">
      <c r="A274" s="61"/>
      <c r="B274" s="61"/>
      <c r="C274" s="61"/>
      <c r="D274" s="61"/>
      <c r="E274" s="61"/>
      <c r="F274" s="61"/>
      <c r="G274" s="61"/>
    </row>
    <row r="275" spans="1:9" x14ac:dyDescent="0.25">
      <c r="A275" s="64" t="s">
        <v>27</v>
      </c>
      <c r="B275" s="65"/>
      <c r="C275" s="65"/>
      <c r="D275" s="65"/>
      <c r="E275" s="65"/>
      <c r="F275" s="65"/>
      <c r="G275" s="65"/>
      <c r="H275" s="35"/>
      <c r="I275" s="36"/>
    </row>
    <row r="276" spans="1:9" x14ac:dyDescent="0.25">
      <c r="A276" s="67" t="s">
        <v>426</v>
      </c>
      <c r="B276" s="67"/>
      <c r="C276" s="67"/>
      <c r="D276" s="67"/>
      <c r="E276" s="67"/>
      <c r="F276" s="67"/>
      <c r="G276" s="67"/>
      <c r="H276" s="67"/>
      <c r="I276" s="67"/>
    </row>
    <row r="277" spans="1:9" x14ac:dyDescent="0.25">
      <c r="B277" s="2">
        <v>48</v>
      </c>
      <c r="C277" s="3" t="s">
        <v>427</v>
      </c>
      <c r="D277" s="5" t="s">
        <v>204</v>
      </c>
      <c r="G277" s="6">
        <v>2</v>
      </c>
    </row>
    <row r="278" spans="1:9" x14ac:dyDescent="0.25">
      <c r="D278" s="31" t="str">
        <f>SUBSTITUTE("Sp.mat: 0.00%",".",IF(VALUE("1.2")=1.2,".",","),2)</f>
        <v>Sp.mat: 0.00%</v>
      </c>
      <c r="F278" s="31" t="str">
        <f>SUBSTITUTE("Sp.man: 0.00%",".",IF(VALUE("1.2")=1.2,".",","),2)</f>
        <v>Sp.man: 0.00%</v>
      </c>
      <c r="G278" s="31" t="str">
        <f>SUBSTITUTE("Sp.uti: 0.00%",".",IF(VALUE("1.2")=1.2,".",","),2)</f>
        <v>Sp.uti: 0.00%</v>
      </c>
    </row>
    <row r="279" spans="1:9" x14ac:dyDescent="0.25">
      <c r="A279" s="60" t="s">
        <v>428</v>
      </c>
      <c r="B279" s="61"/>
      <c r="C279" s="61"/>
      <c r="D279" s="61"/>
      <c r="E279" s="61"/>
      <c r="F279" s="61"/>
      <c r="G279" s="61"/>
    </row>
    <row r="280" spans="1:9" x14ac:dyDescent="0.25">
      <c r="A280" s="61"/>
      <c r="B280" s="61"/>
      <c r="C280" s="61"/>
      <c r="D280" s="61"/>
      <c r="E280" s="61"/>
      <c r="F280" s="61"/>
      <c r="G280" s="61"/>
    </row>
    <row r="281" spans="1:9" x14ac:dyDescent="0.25">
      <c r="A281" s="64" t="s">
        <v>27</v>
      </c>
      <c r="B281" s="65"/>
      <c r="C281" s="65"/>
      <c r="D281" s="65"/>
      <c r="E281" s="65"/>
      <c r="F281" s="65"/>
      <c r="G281" s="65"/>
      <c r="H281" s="35"/>
      <c r="I281" s="36"/>
    </row>
    <row r="282" spans="1:9" x14ac:dyDescent="0.25">
      <c r="A282" s="67" t="s">
        <v>429</v>
      </c>
      <c r="B282" s="67"/>
      <c r="C282" s="67"/>
      <c r="D282" s="67"/>
      <c r="E282" s="67"/>
      <c r="F282" s="67"/>
      <c r="G282" s="67"/>
      <c r="H282" s="67"/>
      <c r="I282" s="67"/>
    </row>
    <row r="283" spans="1:9" x14ac:dyDescent="0.25">
      <c r="B283" s="2">
        <v>49</v>
      </c>
      <c r="C283" s="3" t="s">
        <v>430</v>
      </c>
      <c r="D283" s="5" t="s">
        <v>204</v>
      </c>
      <c r="G283" s="6">
        <v>6</v>
      </c>
    </row>
    <row r="284" spans="1:9" x14ac:dyDescent="0.25">
      <c r="D284" s="31" t="str">
        <f>SUBSTITUTE("Sp.mat: 0.00%",".",IF(VALUE("1.2")=1.2,".",","),2)</f>
        <v>Sp.mat: 0.00%</v>
      </c>
      <c r="F284" s="31" t="str">
        <f>SUBSTITUTE("Sp.man: 0.00%",".",IF(VALUE("1.2")=1.2,".",","),2)</f>
        <v>Sp.man: 0.00%</v>
      </c>
      <c r="G284" s="31" t="str">
        <f>SUBSTITUTE("Sp.uti: 0.00%",".",IF(VALUE("1.2")=1.2,".",","),2)</f>
        <v>Sp.uti: 0.00%</v>
      </c>
    </row>
    <row r="285" spans="1:9" x14ac:dyDescent="0.25">
      <c r="A285" s="60" t="s">
        <v>431</v>
      </c>
      <c r="B285" s="61"/>
      <c r="C285" s="61"/>
      <c r="D285" s="61"/>
      <c r="E285" s="61"/>
      <c r="F285" s="61"/>
      <c r="G285" s="61"/>
    </row>
    <row r="286" spans="1:9" x14ac:dyDescent="0.25">
      <c r="A286" s="61"/>
      <c r="B286" s="61"/>
      <c r="C286" s="61"/>
      <c r="D286" s="61"/>
      <c r="E286" s="61"/>
      <c r="F286" s="61"/>
      <c r="G286" s="61"/>
    </row>
    <row r="287" spans="1:9" x14ac:dyDescent="0.25">
      <c r="A287" s="64" t="s">
        <v>27</v>
      </c>
      <c r="B287" s="65"/>
      <c r="C287" s="65"/>
      <c r="D287" s="65"/>
      <c r="E287" s="65"/>
      <c r="F287" s="65"/>
      <c r="G287" s="65"/>
      <c r="H287" s="35"/>
      <c r="I287" s="36"/>
    </row>
    <row r="288" spans="1:9" x14ac:dyDescent="0.25">
      <c r="A288" s="67" t="s">
        <v>432</v>
      </c>
      <c r="B288" s="67"/>
      <c r="C288" s="67"/>
      <c r="D288" s="67"/>
      <c r="E288" s="67"/>
      <c r="F288" s="67"/>
      <c r="G288" s="67"/>
      <c r="H288" s="67"/>
      <c r="I288" s="67"/>
    </row>
    <row r="289" spans="1:9" x14ac:dyDescent="0.25">
      <c r="B289" s="2">
        <v>50</v>
      </c>
      <c r="C289" s="3" t="s">
        <v>433</v>
      </c>
      <c r="D289" s="5" t="s">
        <v>85</v>
      </c>
      <c r="G289" s="6">
        <v>10</v>
      </c>
    </row>
    <row r="290" spans="1:9" x14ac:dyDescent="0.25">
      <c r="D290" s="31" t="str">
        <f>SUBSTITUTE("Sp.mat: 0.00%",".",IF(VALUE("1.2")=1.2,".",","),2)</f>
        <v>Sp.mat: 0.00%</v>
      </c>
      <c r="F290" s="31" t="str">
        <f>SUBSTITUTE("Sp.man: 0.00%",".",IF(VALUE("1.2")=1.2,".",","),2)</f>
        <v>Sp.man: 0.00%</v>
      </c>
      <c r="G290" s="31" t="str">
        <f>SUBSTITUTE("Sp.uti: 0.00%",".",IF(VALUE("1.2")=1.2,".",","),2)</f>
        <v>Sp.uti: 0.00%</v>
      </c>
    </row>
    <row r="291" spans="1:9" x14ac:dyDescent="0.25">
      <c r="A291" s="60" t="s">
        <v>434</v>
      </c>
      <c r="B291" s="61"/>
      <c r="C291" s="61"/>
      <c r="D291" s="61"/>
      <c r="E291" s="61"/>
      <c r="F291" s="61"/>
      <c r="G291" s="61"/>
    </row>
    <row r="292" spans="1:9" x14ac:dyDescent="0.25">
      <c r="A292" s="61"/>
      <c r="B292" s="61"/>
      <c r="C292" s="61"/>
      <c r="D292" s="61"/>
      <c r="E292" s="61"/>
      <c r="F292" s="61"/>
      <c r="G292" s="61"/>
    </row>
    <row r="293" spans="1:9" x14ac:dyDescent="0.25">
      <c r="A293" s="62" t="s">
        <v>27</v>
      </c>
      <c r="B293" s="63"/>
      <c r="C293" s="63"/>
      <c r="D293" s="63"/>
      <c r="E293" s="63"/>
      <c r="F293" s="63"/>
      <c r="G293" s="63"/>
      <c r="H293" s="33"/>
      <c r="I293" s="34"/>
    </row>
    <row r="294" spans="1:9" x14ac:dyDescent="0.25">
      <c r="B294" s="2">
        <v>51</v>
      </c>
      <c r="C294" s="3" t="s">
        <v>435</v>
      </c>
      <c r="D294" s="5" t="s">
        <v>85</v>
      </c>
      <c r="G294" s="6">
        <v>5</v>
      </c>
    </row>
    <row r="295" spans="1:9" x14ac:dyDescent="0.25">
      <c r="D295" s="31" t="str">
        <f>SUBSTITUTE("Sp.mat: 0.00%",".",IF(VALUE("1.2")=1.2,".",","),2)</f>
        <v>Sp.mat: 0.00%</v>
      </c>
      <c r="F295" s="31" t="str">
        <f>SUBSTITUTE("Sp.man: 0.00%",".",IF(VALUE("1.2")=1.2,".",","),2)</f>
        <v>Sp.man: 0.00%</v>
      </c>
      <c r="G295" s="31" t="str">
        <f>SUBSTITUTE("Sp.uti: 0.00%",".",IF(VALUE("1.2")=1.2,".",","),2)</f>
        <v>Sp.uti: 0.00%</v>
      </c>
    </row>
    <row r="296" spans="1:9" x14ac:dyDescent="0.25">
      <c r="A296" s="60" t="s">
        <v>436</v>
      </c>
      <c r="B296" s="61"/>
      <c r="C296" s="61"/>
      <c r="D296" s="61"/>
      <c r="E296" s="61"/>
      <c r="F296" s="61"/>
      <c r="G296" s="61"/>
    </row>
    <row r="297" spans="1:9" x14ac:dyDescent="0.25">
      <c r="A297" s="61"/>
      <c r="B297" s="61"/>
      <c r="C297" s="61"/>
      <c r="D297" s="61"/>
      <c r="E297" s="61"/>
      <c r="F297" s="61"/>
      <c r="G297" s="61"/>
    </row>
    <row r="298" spans="1:9" x14ac:dyDescent="0.25">
      <c r="A298" s="64" t="s">
        <v>27</v>
      </c>
      <c r="B298" s="65"/>
      <c r="C298" s="65"/>
      <c r="D298" s="65"/>
      <c r="E298" s="65"/>
      <c r="F298" s="65"/>
      <c r="G298" s="65"/>
      <c r="H298" s="35"/>
      <c r="I298" s="36"/>
    </row>
    <row r="299" spans="1:9" x14ac:dyDescent="0.25">
      <c r="A299" s="67" t="s">
        <v>437</v>
      </c>
      <c r="B299" s="67"/>
      <c r="C299" s="67"/>
      <c r="D299" s="67"/>
      <c r="E299" s="67"/>
      <c r="F299" s="67"/>
      <c r="G299" s="67"/>
      <c r="H299" s="67"/>
      <c r="I299" s="67"/>
    </row>
    <row r="300" spans="1:9" x14ac:dyDescent="0.25">
      <c r="B300" s="2">
        <v>52</v>
      </c>
      <c r="C300" s="3" t="s">
        <v>438</v>
      </c>
      <c r="D300" s="5" t="s">
        <v>29</v>
      </c>
      <c r="G300" s="6">
        <v>2</v>
      </c>
    </row>
    <row r="301" spans="1:9" x14ac:dyDescent="0.25">
      <c r="D301" s="31" t="str">
        <f>SUBSTITUTE("Sp.mat: 0.00%",".",IF(VALUE("1.2")=1.2,".",","),2)</f>
        <v>Sp.mat: 0.00%</v>
      </c>
      <c r="F301" s="31" t="str">
        <f>SUBSTITUTE("Sp.man: 0.00%",".",IF(VALUE("1.2")=1.2,".",","),2)</f>
        <v>Sp.man: 0.00%</v>
      </c>
      <c r="G301" s="31" t="str">
        <f>SUBSTITUTE("Sp.uti: 0.00%",".",IF(VALUE("1.2")=1.2,".",","),2)</f>
        <v>Sp.uti: 0.00%</v>
      </c>
    </row>
    <row r="302" spans="1:9" x14ac:dyDescent="0.25">
      <c r="A302" s="60" t="s">
        <v>439</v>
      </c>
      <c r="B302" s="61"/>
      <c r="C302" s="61"/>
      <c r="D302" s="61"/>
      <c r="E302" s="61"/>
      <c r="F302" s="61"/>
      <c r="G302" s="61"/>
    </row>
    <row r="303" spans="1:9" x14ac:dyDescent="0.25">
      <c r="A303" s="61"/>
      <c r="B303" s="61"/>
      <c r="C303" s="61"/>
      <c r="D303" s="61"/>
      <c r="E303" s="61"/>
      <c r="F303" s="61"/>
      <c r="G303" s="61"/>
    </row>
    <row r="304" spans="1:9" x14ac:dyDescent="0.25">
      <c r="A304" s="62" t="s">
        <v>27</v>
      </c>
      <c r="B304" s="63"/>
      <c r="C304" s="63"/>
      <c r="D304" s="63"/>
      <c r="E304" s="63"/>
      <c r="F304" s="63"/>
      <c r="G304" s="63"/>
      <c r="H304" s="33"/>
      <c r="I304" s="34"/>
    </row>
    <row r="305" spans="1:9" x14ac:dyDescent="0.25">
      <c r="B305" s="2">
        <v>53</v>
      </c>
      <c r="C305" s="3" t="s">
        <v>440</v>
      </c>
      <c r="D305" s="5" t="s">
        <v>85</v>
      </c>
      <c r="G305" s="6">
        <v>80</v>
      </c>
    </row>
    <row r="306" spans="1:9" x14ac:dyDescent="0.25">
      <c r="D306" s="31" t="str">
        <f>SUBSTITUTE("Sp.mat: 0.00%",".",IF(VALUE("1.2")=1.2,".",","),2)</f>
        <v>Sp.mat: 0.00%</v>
      </c>
      <c r="F306" s="31" t="str">
        <f>SUBSTITUTE("Sp.man: 0.00%",".",IF(VALUE("1.2")=1.2,".",","),2)</f>
        <v>Sp.man: 0.00%</v>
      </c>
      <c r="G306" s="31" t="str">
        <f>SUBSTITUTE("Sp.uti: 0.00%",".",IF(VALUE("1.2")=1.2,".",","),2)</f>
        <v>Sp.uti: 0.00%</v>
      </c>
    </row>
    <row r="307" spans="1:9" x14ac:dyDescent="0.25">
      <c r="A307" s="60" t="s">
        <v>441</v>
      </c>
      <c r="B307" s="61"/>
      <c r="C307" s="61"/>
      <c r="D307" s="61"/>
      <c r="E307" s="61"/>
      <c r="F307" s="61"/>
      <c r="G307" s="61"/>
    </row>
    <row r="308" spans="1:9" x14ac:dyDescent="0.25">
      <c r="A308" s="61"/>
      <c r="B308" s="61"/>
      <c r="C308" s="61"/>
      <c r="D308" s="61"/>
      <c r="E308" s="61"/>
      <c r="F308" s="61"/>
      <c r="G308" s="61"/>
    </row>
    <row r="309" spans="1:9" x14ac:dyDescent="0.25">
      <c r="A309" s="62" t="s">
        <v>27</v>
      </c>
      <c r="B309" s="63"/>
      <c r="C309" s="63"/>
      <c r="D309" s="63"/>
      <c r="E309" s="63"/>
      <c r="F309" s="63"/>
      <c r="G309" s="63"/>
      <c r="H309" s="33"/>
      <c r="I309" s="34"/>
    </row>
    <row r="310" spans="1:9" x14ac:dyDescent="0.25">
      <c r="B310" s="2">
        <v>54</v>
      </c>
      <c r="C310" s="3" t="s">
        <v>442</v>
      </c>
      <c r="D310" s="5" t="s">
        <v>85</v>
      </c>
      <c r="G310" s="6">
        <v>80</v>
      </c>
    </row>
    <row r="311" spans="1:9" x14ac:dyDescent="0.25">
      <c r="D311" s="31" t="str">
        <f>SUBSTITUTE("Sp.mat: 0.00%",".",IF(VALUE("1.2")=1.2,".",","),2)</f>
        <v>Sp.mat: 0.00%</v>
      </c>
      <c r="F311" s="31" t="str">
        <f>SUBSTITUTE("Sp.man: 0.00%",".",IF(VALUE("1.2")=1.2,".",","),2)</f>
        <v>Sp.man: 0.00%</v>
      </c>
      <c r="G311" s="31" t="str">
        <f>SUBSTITUTE("Sp.uti: 0.00%",".",IF(VALUE("1.2")=1.2,".",","),2)</f>
        <v>Sp.uti: 0.00%</v>
      </c>
    </row>
    <row r="312" spans="1:9" x14ac:dyDescent="0.25">
      <c r="A312" s="60" t="s">
        <v>443</v>
      </c>
      <c r="B312" s="61"/>
      <c r="C312" s="61"/>
      <c r="D312" s="61"/>
      <c r="E312" s="61"/>
      <c r="F312" s="61"/>
      <c r="G312" s="61"/>
    </row>
    <row r="313" spans="1:9" x14ac:dyDescent="0.25">
      <c r="A313" s="61"/>
      <c r="B313" s="61"/>
      <c r="C313" s="61"/>
      <c r="D313" s="61"/>
      <c r="E313" s="61"/>
      <c r="F313" s="61"/>
      <c r="G313" s="61"/>
    </row>
    <row r="314" spans="1:9" x14ac:dyDescent="0.25">
      <c r="A314" s="62" t="s">
        <v>27</v>
      </c>
      <c r="B314" s="63"/>
      <c r="C314" s="63"/>
      <c r="D314" s="63"/>
      <c r="E314" s="63"/>
      <c r="F314" s="63"/>
      <c r="G314" s="63"/>
      <c r="H314" s="33"/>
      <c r="I314" s="34"/>
    </row>
    <row r="315" spans="1:9" x14ac:dyDescent="0.25">
      <c r="B315" s="2">
        <v>55</v>
      </c>
      <c r="C315" s="3" t="s">
        <v>444</v>
      </c>
      <c r="D315" s="5" t="s">
        <v>60</v>
      </c>
      <c r="G315" s="6">
        <v>15</v>
      </c>
    </row>
    <row r="316" spans="1:9" x14ac:dyDescent="0.25">
      <c r="D316" s="31" t="str">
        <f>SUBSTITUTE("Sp.mat: 0.00%",".",IF(VALUE("1.2")=1.2,".",","),2)</f>
        <v>Sp.mat: 0.00%</v>
      </c>
      <c r="F316" s="31" t="str">
        <f>SUBSTITUTE("Sp.man: 0.00%",".",IF(VALUE("1.2")=1.2,".",","),2)</f>
        <v>Sp.man: 0.00%</v>
      </c>
      <c r="G316" s="31" t="str">
        <f>SUBSTITUTE("Sp.uti: 0.00%",".",IF(VALUE("1.2")=1.2,".",","),2)</f>
        <v>Sp.uti: 0.00%</v>
      </c>
    </row>
    <row r="317" spans="1:9" x14ac:dyDescent="0.25">
      <c r="A317" s="60" t="s">
        <v>445</v>
      </c>
      <c r="B317" s="61"/>
      <c r="C317" s="61"/>
      <c r="D317" s="61"/>
      <c r="E317" s="61"/>
      <c r="F317" s="61"/>
      <c r="G317" s="61"/>
    </row>
    <row r="318" spans="1:9" x14ac:dyDescent="0.25">
      <c r="A318" s="61"/>
      <c r="B318" s="61"/>
      <c r="C318" s="61"/>
      <c r="D318" s="61"/>
      <c r="E318" s="61"/>
      <c r="F318" s="61"/>
      <c r="G318" s="61"/>
    </row>
    <row r="319" spans="1:9" x14ac:dyDescent="0.25">
      <c r="A319" s="62" t="s">
        <v>27</v>
      </c>
      <c r="B319" s="63"/>
      <c r="C319" s="63"/>
      <c r="D319" s="63"/>
      <c r="E319" s="63"/>
      <c r="F319" s="63"/>
      <c r="G319" s="63"/>
      <c r="H319" s="33"/>
      <c r="I319" s="34"/>
    </row>
    <row r="320" spans="1:9" x14ac:dyDescent="0.25">
      <c r="B320" s="2">
        <v>56</v>
      </c>
      <c r="C320" s="3" t="s">
        <v>446</v>
      </c>
      <c r="D320" s="5" t="s">
        <v>60</v>
      </c>
      <c r="G320" s="6">
        <v>13</v>
      </c>
    </row>
    <row r="321" spans="1:9" x14ac:dyDescent="0.25">
      <c r="D321" s="31" t="str">
        <f>SUBSTITUTE("Sp.mat: 0.00%",".",IF(VALUE("1.2")=1.2,".",","),2)</f>
        <v>Sp.mat: 0.00%</v>
      </c>
      <c r="F321" s="31" t="str">
        <f>SUBSTITUTE("Sp.man: 0.00%",".",IF(VALUE("1.2")=1.2,".",","),2)</f>
        <v>Sp.man: 0.00%</v>
      </c>
      <c r="G321" s="31" t="str">
        <f>SUBSTITUTE("Sp.uti: 0.00%",".",IF(VALUE("1.2")=1.2,".",","),2)</f>
        <v>Sp.uti: 0.00%</v>
      </c>
    </row>
    <row r="322" spans="1:9" x14ac:dyDescent="0.25">
      <c r="A322" s="60" t="s">
        <v>447</v>
      </c>
      <c r="B322" s="61"/>
      <c r="C322" s="61"/>
      <c r="D322" s="61"/>
      <c r="E322" s="61"/>
      <c r="F322" s="61"/>
      <c r="G322" s="61"/>
    </row>
    <row r="323" spans="1:9" x14ac:dyDescent="0.25">
      <c r="A323" s="61"/>
      <c r="B323" s="61"/>
      <c r="C323" s="61"/>
      <c r="D323" s="61"/>
      <c r="E323" s="61"/>
      <c r="F323" s="61"/>
      <c r="G323" s="61"/>
    </row>
    <row r="324" spans="1:9" x14ac:dyDescent="0.25">
      <c r="A324" s="62" t="s">
        <v>27</v>
      </c>
      <c r="B324" s="63"/>
      <c r="C324" s="63"/>
      <c r="D324" s="63"/>
      <c r="E324" s="63"/>
      <c r="F324" s="63"/>
      <c r="G324" s="63"/>
      <c r="H324" s="33"/>
      <c r="I324" s="34"/>
    </row>
    <row r="325" spans="1:9" x14ac:dyDescent="0.25">
      <c r="B325" s="2">
        <v>57</v>
      </c>
      <c r="C325" s="3" t="s">
        <v>448</v>
      </c>
      <c r="D325" s="5" t="s">
        <v>204</v>
      </c>
      <c r="G325" s="6">
        <v>20</v>
      </c>
    </row>
    <row r="326" spans="1:9" x14ac:dyDescent="0.25">
      <c r="D326" s="31" t="str">
        <f>SUBSTITUTE("Sp.mat: 0.00%",".",IF(VALUE("1.2")=1.2,".",","),2)</f>
        <v>Sp.mat: 0.00%</v>
      </c>
      <c r="F326" s="31" t="str">
        <f>SUBSTITUTE("Sp.man: 0.00%",".",IF(VALUE("1.2")=1.2,".",","),2)</f>
        <v>Sp.man: 0.00%</v>
      </c>
      <c r="G326" s="31" t="str">
        <f>SUBSTITUTE("Sp.uti: 0.00%",".",IF(VALUE("1.2")=1.2,".",","),2)</f>
        <v>Sp.uti: 0.00%</v>
      </c>
    </row>
    <row r="327" spans="1:9" x14ac:dyDescent="0.25">
      <c r="A327" s="60" t="s">
        <v>449</v>
      </c>
      <c r="B327" s="61"/>
      <c r="C327" s="61"/>
      <c r="D327" s="61"/>
      <c r="E327" s="61"/>
      <c r="F327" s="61"/>
      <c r="G327" s="61"/>
    </row>
    <row r="328" spans="1:9" x14ac:dyDescent="0.25">
      <c r="A328" s="61"/>
      <c r="B328" s="61"/>
      <c r="C328" s="61"/>
      <c r="D328" s="61"/>
      <c r="E328" s="61"/>
      <c r="F328" s="61"/>
      <c r="G328" s="61"/>
    </row>
    <row r="329" spans="1:9" x14ac:dyDescent="0.25">
      <c r="A329" s="64" t="s">
        <v>27</v>
      </c>
      <c r="B329" s="65"/>
      <c r="C329" s="65"/>
      <c r="D329" s="65"/>
      <c r="E329" s="65"/>
      <c r="F329" s="65"/>
      <c r="G329" s="65"/>
      <c r="H329" s="35"/>
      <c r="I329" s="36"/>
    </row>
    <row r="330" spans="1:9" x14ac:dyDescent="0.25">
      <c r="A330" s="67" t="s">
        <v>450</v>
      </c>
      <c r="B330" s="67"/>
      <c r="C330" s="67"/>
      <c r="D330" s="67"/>
      <c r="E330" s="67"/>
      <c r="F330" s="67"/>
      <c r="G330" s="67"/>
      <c r="H330" s="67"/>
      <c r="I330" s="67"/>
    </row>
    <row r="331" spans="1:9" x14ac:dyDescent="0.25">
      <c r="B331" s="2">
        <v>58</v>
      </c>
      <c r="C331" s="3" t="s">
        <v>451</v>
      </c>
      <c r="D331" s="5" t="s">
        <v>60</v>
      </c>
      <c r="G331" s="6">
        <v>6</v>
      </c>
    </row>
    <row r="332" spans="1:9" x14ac:dyDescent="0.25">
      <c r="D332" s="31" t="str">
        <f>SUBSTITUTE("Sp.mat: 0.00%",".",IF(VALUE("1.2")=1.2,".",","),2)</f>
        <v>Sp.mat: 0.00%</v>
      </c>
      <c r="F332" s="31" t="str">
        <f>SUBSTITUTE("Sp.man: 0.00%",".",IF(VALUE("1.2")=1.2,".",","),2)</f>
        <v>Sp.man: 0.00%</v>
      </c>
      <c r="G332" s="31" t="str">
        <f>SUBSTITUTE("Sp.uti: 0.00%",".",IF(VALUE("1.2")=1.2,".",","),2)</f>
        <v>Sp.uti: 0.00%</v>
      </c>
    </row>
    <row r="333" spans="1:9" x14ac:dyDescent="0.25">
      <c r="A333" s="60" t="s">
        <v>452</v>
      </c>
      <c r="B333" s="61"/>
      <c r="C333" s="61"/>
      <c r="D333" s="61"/>
      <c r="E333" s="61"/>
      <c r="F333" s="61"/>
      <c r="G333" s="61"/>
    </row>
    <row r="334" spans="1:9" x14ac:dyDescent="0.25">
      <c r="A334" s="61"/>
      <c r="B334" s="61"/>
      <c r="C334" s="61"/>
      <c r="D334" s="61"/>
      <c r="E334" s="61"/>
      <c r="F334" s="61"/>
      <c r="G334" s="61"/>
    </row>
    <row r="335" spans="1:9" x14ac:dyDescent="0.25">
      <c r="A335" s="64" t="s">
        <v>453</v>
      </c>
      <c r="B335" s="65"/>
      <c r="C335" s="65"/>
      <c r="D335" s="65"/>
      <c r="E335" s="65"/>
      <c r="F335" s="65"/>
      <c r="G335" s="65"/>
      <c r="H335" s="35"/>
      <c r="I335" s="36"/>
    </row>
    <row r="336" spans="1:9" x14ac:dyDescent="0.25">
      <c r="A336" s="67" t="s">
        <v>454</v>
      </c>
      <c r="B336" s="67"/>
      <c r="C336" s="67"/>
      <c r="D336" s="67"/>
      <c r="E336" s="67"/>
      <c r="F336" s="67"/>
      <c r="G336" s="67"/>
      <c r="H336" s="67"/>
      <c r="I336" s="67"/>
    </row>
    <row r="337" spans="1:19" x14ac:dyDescent="0.25">
      <c r="B337" s="2">
        <v>59</v>
      </c>
      <c r="C337" s="3" t="s">
        <v>190</v>
      </c>
      <c r="D337" s="5" t="s">
        <v>38</v>
      </c>
      <c r="G337" s="6">
        <v>1</v>
      </c>
    </row>
    <row r="338" spans="1:19" x14ac:dyDescent="0.25">
      <c r="D338" s="31" t="str">
        <f>SUBSTITUTE("Sp.mat: 0.00%",".",IF(VALUE("1.2")=1.2,".",","),2)</f>
        <v>Sp.mat: 0.00%</v>
      </c>
      <c r="F338" s="31" t="str">
        <f>SUBSTITUTE("Sp.man: 0.00%",".",IF(VALUE("1.2")=1.2,".",","),2)</f>
        <v>Sp.man: 0.00%</v>
      </c>
      <c r="G338" s="31" t="str">
        <f>SUBSTITUTE("Sp.uti: 0.00%",".",IF(VALUE("1.2")=1.2,".",","),2)</f>
        <v>Sp.uti: 0.00%</v>
      </c>
    </row>
    <row r="339" spans="1:19" x14ac:dyDescent="0.25">
      <c r="A339" s="60" t="s">
        <v>191</v>
      </c>
      <c r="B339" s="61"/>
      <c r="C339" s="61"/>
      <c r="D339" s="61"/>
      <c r="E339" s="61"/>
      <c r="F339" s="61"/>
      <c r="G339" s="61"/>
    </row>
    <row r="340" spans="1:19" x14ac:dyDescent="0.25">
      <c r="A340" s="61"/>
      <c r="B340" s="61"/>
      <c r="C340" s="61"/>
      <c r="D340" s="61"/>
      <c r="E340" s="61"/>
      <c r="F340" s="61"/>
      <c r="G340" s="61"/>
    </row>
    <row r="341" spans="1:19" x14ac:dyDescent="0.25">
      <c r="A341" s="62" t="s">
        <v>27</v>
      </c>
      <c r="B341" s="63"/>
      <c r="C341" s="63"/>
      <c r="D341" s="63"/>
      <c r="E341" s="63"/>
      <c r="F341" s="63"/>
      <c r="G341" s="63"/>
      <c r="H341" s="33"/>
      <c r="I341" s="34"/>
    </row>
    <row r="342" spans="1:19" x14ac:dyDescent="0.25">
      <c r="B342" s="2">
        <v>60</v>
      </c>
      <c r="C342" s="3" t="s">
        <v>455</v>
      </c>
      <c r="D342" s="5" t="s">
        <v>38</v>
      </c>
      <c r="G342" s="6">
        <v>2</v>
      </c>
    </row>
    <row r="343" spans="1:19" x14ac:dyDescent="0.25">
      <c r="D343" s="31" t="str">
        <f>SUBSTITUTE("Sp.mat: 0.00%",".",IF(VALUE("1.2")=1.2,".",","),2)</f>
        <v>Sp.mat: 0.00%</v>
      </c>
      <c r="F343" s="31" t="str">
        <f>SUBSTITUTE("Sp.man: 0.00%",".",IF(VALUE("1.2")=1.2,".",","),2)</f>
        <v>Sp.man: 0.00%</v>
      </c>
      <c r="G343" s="31" t="str">
        <f>SUBSTITUTE("Sp.uti: 0.00%",".",IF(VALUE("1.2")=1.2,".",","),2)</f>
        <v>Sp.uti: 0.00%</v>
      </c>
    </row>
    <row r="344" spans="1:19" x14ac:dyDescent="0.25">
      <c r="A344" s="60" t="s">
        <v>456</v>
      </c>
      <c r="B344" s="61"/>
      <c r="C344" s="61"/>
      <c r="D344" s="61"/>
      <c r="E344" s="61"/>
      <c r="F344" s="61"/>
      <c r="G344" s="61"/>
    </row>
    <row r="345" spans="1:19" x14ac:dyDescent="0.25">
      <c r="A345" s="61"/>
      <c r="B345" s="61"/>
      <c r="C345" s="61"/>
      <c r="D345" s="61"/>
      <c r="E345" s="61"/>
      <c r="F345" s="61"/>
      <c r="G345" s="61"/>
    </row>
    <row r="346" spans="1:19" x14ac:dyDescent="0.25">
      <c r="A346" s="62" t="s">
        <v>27</v>
      </c>
      <c r="B346" s="63"/>
      <c r="C346" s="63"/>
      <c r="D346" s="63"/>
      <c r="E346" s="63"/>
      <c r="F346" s="63"/>
      <c r="G346" s="63"/>
      <c r="H346" s="33"/>
      <c r="I346" s="34"/>
    </row>
    <row r="347" spans="1:19" x14ac:dyDescent="0.25">
      <c r="B347" s="37" t="s">
        <v>97</v>
      </c>
      <c r="E347" s="4">
        <f>SUMIF(J13:J346,"1",I13:I346)</f>
        <v>0</v>
      </c>
      <c r="F347" s="4">
        <f>SUMIF(J13:J346,"2",I13:I346)</f>
        <v>0</v>
      </c>
      <c r="G347" s="4">
        <f>SUMIF(J13:J346,"3",I13:I346)</f>
        <v>0</v>
      </c>
      <c r="H347" s="4">
        <f>SUMIF(J13:J346,"4",I13:I346)</f>
        <v>0</v>
      </c>
      <c r="I347" s="4">
        <f>SUMIF(J13:J346,"5",I13:I346)</f>
        <v>0</v>
      </c>
      <c r="K347" s="4">
        <f>SUMIF(J13:J346,"3",K13:K346)</f>
        <v>0</v>
      </c>
      <c r="L347" s="4">
        <f>SUMIF(J13:J346,"3",L13:L346)</f>
        <v>0</v>
      </c>
      <c r="M347" s="4">
        <f>SUMIF(J13:J346,"3",M13:M346)</f>
        <v>0</v>
      </c>
      <c r="N347" s="4">
        <f>SUMIF(J13:J346,"4",N13:N346)</f>
        <v>0</v>
      </c>
      <c r="O347" s="4">
        <f>SUMIF(J13:J346,"4",O13:O346)</f>
        <v>0</v>
      </c>
      <c r="P347" s="4">
        <f>SUMIF(J13:J346,"4",P13:P346)</f>
        <v>0</v>
      </c>
      <c r="Q347" s="4">
        <f>SUMIF(J13:J346,"4",Q13:Q346)</f>
        <v>0</v>
      </c>
      <c r="R347" s="4">
        <f>SUMIF(J13:J346,"4",R13:R346)</f>
        <v>0</v>
      </c>
      <c r="S347" s="4">
        <f>SUMIF(J13:J346,"4",S13:S346)</f>
        <v>0</v>
      </c>
    </row>
    <row r="348" spans="1:19" hidden="1" x14ac:dyDescent="0.25">
      <c r="B348" s="37" t="s">
        <v>98</v>
      </c>
    </row>
    <row r="349" spans="1:19" hidden="1" x14ac:dyDescent="0.25">
      <c r="B349" s="37" t="s">
        <v>99</v>
      </c>
      <c r="G349" s="4">
        <f>$K$347*1</f>
        <v>0</v>
      </c>
    </row>
    <row r="350" spans="1:19" hidden="1" x14ac:dyDescent="0.25">
      <c r="B350" s="37" t="s">
        <v>100</v>
      </c>
      <c r="G350" s="4">
        <f>$L$347*1</f>
        <v>0</v>
      </c>
    </row>
    <row r="351" spans="1:19" hidden="1" x14ac:dyDescent="0.25">
      <c r="B351" s="37" t="s">
        <v>101</v>
      </c>
      <c r="G351" s="4">
        <f>G347-G349-G350</f>
        <v>0</v>
      </c>
    </row>
    <row r="352" spans="1:19" hidden="1" x14ac:dyDescent="0.25">
      <c r="B352" s="37" t="s">
        <v>102</v>
      </c>
      <c r="E352" s="4">
        <f>IF("G"="Nu",0*1,0)</f>
        <v>0</v>
      </c>
      <c r="I352" s="4">
        <f>E352</f>
        <v>0</v>
      </c>
    </row>
    <row r="353" spans="2:9" hidden="1" x14ac:dyDescent="0.25">
      <c r="B353" s="37" t="s">
        <v>103</v>
      </c>
      <c r="D353" s="38" t="str">
        <f>CONCATENATE(TEXT(0,REPLACE("#.####",2,1,"."))," x")</f>
        <v>. x</v>
      </c>
      <c r="E353" s="4">
        <f>IF("G"="Nu",0*1,0)</f>
        <v>0</v>
      </c>
      <c r="I353" s="4">
        <f>E353*0</f>
        <v>0</v>
      </c>
    </row>
    <row r="354" spans="2:9" x14ac:dyDescent="0.25">
      <c r="B354" s="37" t="s">
        <v>104</v>
      </c>
      <c r="E354" s="4">
        <f>0</f>
        <v>0</v>
      </c>
      <c r="F354" s="4">
        <f>0</f>
        <v>0</v>
      </c>
      <c r="G354" s="4">
        <f>0</f>
        <v>0</v>
      </c>
      <c r="H354" s="4">
        <f>IF(H347=0,1,H365/H347)</f>
        <v>1</v>
      </c>
    </row>
    <row r="355" spans="2:9" x14ac:dyDescent="0.25">
      <c r="B355" s="39" t="s">
        <v>105</v>
      </c>
      <c r="C355" s="40"/>
      <c r="D355" s="41"/>
      <c r="E355" s="42"/>
      <c r="F355" s="42"/>
      <c r="G355" s="43"/>
      <c r="H355" s="32"/>
      <c r="I355" s="44"/>
    </row>
    <row r="356" spans="2:9" hidden="1" x14ac:dyDescent="0.25">
      <c r="B356" s="45" t="str">
        <f>CONCATENATE("  ","Impozit manopera        ")</f>
        <v xml:space="preserve">  Impozit manopera        </v>
      </c>
      <c r="D356" s="38">
        <f>0</f>
        <v>0</v>
      </c>
      <c r="F356" s="4">
        <f>F347*F354*D356</f>
        <v>0</v>
      </c>
      <c r="I356" s="46">
        <f t="shared" ref="I356:I363" si="0">F356</f>
        <v>0</v>
      </c>
    </row>
    <row r="357" spans="2:9" x14ac:dyDescent="0.25">
      <c r="B357" s="45" t="str">
        <f>CONCATENATE("  ","C.A.S.                  ")</f>
        <v xml:space="preserve">  C.A.S.                  </v>
      </c>
      <c r="D357" s="38">
        <f>0</f>
        <v>0</v>
      </c>
      <c r="F357" s="4">
        <f>(F347*F354+F356)*D357</f>
        <v>0</v>
      </c>
      <c r="I357" s="4">
        <f t="shared" si="0"/>
        <v>0</v>
      </c>
    </row>
    <row r="358" spans="2:9" x14ac:dyDescent="0.25">
      <c r="B358" s="45" t="str">
        <f>CONCATENATE("  ","C.A.S.S.                ")</f>
        <v xml:space="preserve">  C.A.S.S.                </v>
      </c>
      <c r="D358" s="38">
        <f>0</f>
        <v>0</v>
      </c>
      <c r="F358" s="4">
        <f>(F347*F354+F356)*D358</f>
        <v>0</v>
      </c>
      <c r="I358" s="4">
        <f t="shared" si="0"/>
        <v>0</v>
      </c>
    </row>
    <row r="359" spans="2:9" x14ac:dyDescent="0.25">
      <c r="B359" s="45" t="str">
        <f>CONCATENATE("  ","Aj.somaj                ")</f>
        <v xml:space="preserve">  Aj.somaj                </v>
      </c>
      <c r="D359" s="38">
        <f>0</f>
        <v>0</v>
      </c>
      <c r="F359" s="4">
        <f>(F347*F354+F356)*D359</f>
        <v>0</v>
      </c>
      <c r="I359" s="4">
        <f t="shared" si="0"/>
        <v>0</v>
      </c>
    </row>
    <row r="360" spans="2:9" x14ac:dyDescent="0.25">
      <c r="B360" s="45" t="str">
        <f>CONCATENATE("  ","Acc. munca, boli profes.")</f>
        <v xml:space="preserve">  Acc. munca, boli profes.</v>
      </c>
      <c r="D360" s="38">
        <f>0</f>
        <v>0</v>
      </c>
      <c r="F360" s="4">
        <f>(F347*F354+F356)*D360</f>
        <v>0</v>
      </c>
      <c r="I360" s="4">
        <f t="shared" si="0"/>
        <v>0</v>
      </c>
    </row>
    <row r="361" spans="2:9" x14ac:dyDescent="0.25">
      <c r="B361" s="45" t="str">
        <f>CONCATENATE("  ","Contr.Concedii Medicale ")</f>
        <v xml:space="preserve">  Contr.Concedii Medicale </v>
      </c>
      <c r="D361" s="38">
        <f>0</f>
        <v>0</v>
      </c>
      <c r="F361" s="4">
        <f>(F347*F354+F356)*D361</f>
        <v>0</v>
      </c>
      <c r="I361" s="4">
        <f t="shared" si="0"/>
        <v>0</v>
      </c>
    </row>
    <row r="362" spans="2:9" x14ac:dyDescent="0.25">
      <c r="B362" s="45" t="str">
        <f>CONCATENATE("  ","Comision ITM            ")</f>
        <v xml:space="preserve">  Comision ITM            </v>
      </c>
      <c r="D362" s="38">
        <f>0</f>
        <v>0</v>
      </c>
      <c r="F362" s="4">
        <f>(F347*F354+F356)*D362</f>
        <v>0</v>
      </c>
      <c r="I362" s="4">
        <f t="shared" si="0"/>
        <v>0</v>
      </c>
    </row>
    <row r="363" spans="2:9" x14ac:dyDescent="0.25">
      <c r="B363" s="45" t="str">
        <f>CONCATENATE("  ","Fond garantare salarii  ")</f>
        <v xml:space="preserve">  Fond garantare salarii  </v>
      </c>
      <c r="D363" s="38">
        <f>0</f>
        <v>0</v>
      </c>
      <c r="F363" s="4">
        <f>(F347*F354+F356)*D363</f>
        <v>0</v>
      </c>
      <c r="I363" s="4">
        <f t="shared" si="0"/>
        <v>0</v>
      </c>
    </row>
    <row r="364" spans="2:9" hidden="1" x14ac:dyDescent="0.25">
      <c r="B364" s="45" t="str">
        <f>CONCATENATE("  ","Chelt.tr.aprov.,depozit.")</f>
        <v xml:space="preserve">  Chelt.tr.aprov.,depozit.</v>
      </c>
      <c r="D364" s="38">
        <f>0</f>
        <v>0</v>
      </c>
      <c r="E364" s="4">
        <f>(E347+I352+I353)*E354*D364</f>
        <v>0</v>
      </c>
      <c r="I364" s="4">
        <f>E364</f>
        <v>0</v>
      </c>
    </row>
    <row r="365" spans="2:9" x14ac:dyDescent="0.25">
      <c r="B365" s="39" t="s">
        <v>106</v>
      </c>
      <c r="C365" s="40"/>
      <c r="D365" s="41"/>
      <c r="E365" s="44">
        <f>(E347+I352+I353)*E354+E364</f>
        <v>0</v>
      </c>
      <c r="F365" s="44">
        <f>F347*F354+F356+F357+F358+F359+F360+F361+F362+F363</f>
        <v>0</v>
      </c>
      <c r="G365" s="44">
        <f>G347*G354</f>
        <v>0</v>
      </c>
      <c r="H365" s="44">
        <f>($N$347*0+$O$347*0+$P$347*0)*1</f>
        <v>0</v>
      </c>
      <c r="I365" s="44">
        <f>SUM(E365:H365)</f>
        <v>0</v>
      </c>
    </row>
    <row r="366" spans="2:9" x14ac:dyDescent="0.25">
      <c r="B366" s="39" t="s">
        <v>107</v>
      </c>
      <c r="C366" s="40"/>
      <c r="D366" s="47">
        <f>0</f>
        <v>0</v>
      </c>
      <c r="E366" s="42" t="s">
        <v>108</v>
      </c>
      <c r="F366" s="42"/>
      <c r="G366" s="43"/>
      <c r="H366" s="32"/>
      <c r="I366" s="44">
        <f>I365*D366</f>
        <v>0</v>
      </c>
    </row>
    <row r="367" spans="2:9" x14ac:dyDescent="0.25">
      <c r="B367" s="39" t="s">
        <v>109</v>
      </c>
      <c r="C367" s="40"/>
      <c r="D367" s="47">
        <f>0</f>
        <v>0</v>
      </c>
      <c r="E367" s="42" t="s">
        <v>110</v>
      </c>
      <c r="F367" s="42"/>
      <c r="G367" s="43"/>
      <c r="H367" s="32"/>
      <c r="I367" s="44">
        <f>(I365+I366)*D367</f>
        <v>0</v>
      </c>
    </row>
    <row r="368" spans="2:9" hidden="1" x14ac:dyDescent="0.25">
      <c r="B368" s="37" t="s">
        <v>102</v>
      </c>
      <c r="D368" s="42" t="str">
        <f>CONCATENATE(TEXT(0,REPLACE("#.####",2,1,"."))," x")</f>
        <v>. x</v>
      </c>
      <c r="E368" s="4">
        <f>IF("G"="Nu",0*1,0)</f>
        <v>0</v>
      </c>
      <c r="I368" s="4">
        <f>E368*0</f>
        <v>0</v>
      </c>
    </row>
    <row r="369" spans="1:9" hidden="1" x14ac:dyDescent="0.25">
      <c r="B369" s="37" t="s">
        <v>103</v>
      </c>
      <c r="D369" s="38" t="str">
        <f>CONCATENATE(TEXT(0,REPLACE("#.####",2,1,"."))," x ",TEXT(0,REPLACE("#.####",2,1,"."))," x")</f>
        <v>. x . x</v>
      </c>
      <c r="E369" s="4">
        <f>IF("G"="Nu",0*1,0)</f>
        <v>0</v>
      </c>
      <c r="I369" s="4">
        <f>E369*0*0</f>
        <v>0</v>
      </c>
    </row>
    <row r="370" spans="1:9" x14ac:dyDescent="0.25">
      <c r="B370" s="39" t="s">
        <v>111</v>
      </c>
      <c r="C370" s="40"/>
      <c r="D370" s="49" t="s">
        <v>112</v>
      </c>
      <c r="E370" s="42"/>
      <c r="F370" s="42"/>
      <c r="G370" s="43"/>
      <c r="H370" s="32"/>
      <c r="I370" s="44">
        <f>I365+I366+I367+I368+I369</f>
        <v>0</v>
      </c>
    </row>
    <row r="371" spans="1:9" x14ac:dyDescent="0.25">
      <c r="B371" s="48"/>
      <c r="C371" s="40"/>
      <c r="D371" s="41"/>
      <c r="E371" s="42"/>
      <c r="F371" s="42"/>
      <c r="G371" s="43"/>
      <c r="H371" s="32"/>
      <c r="I371" s="44"/>
    </row>
    <row r="373" spans="1:9" x14ac:dyDescent="0.25">
      <c r="A373" s="59" t="s">
        <v>692</v>
      </c>
    </row>
    <row r="374" spans="1:9" x14ac:dyDescent="0.25">
      <c r="A374" s="59" t="s">
        <v>693</v>
      </c>
    </row>
  </sheetData>
  <mergeCells count="159">
    <mergeCell ref="A1:D1"/>
    <mergeCell ref="A2:I2"/>
    <mergeCell ref="A4:I4"/>
    <mergeCell ref="A5:I5"/>
    <mergeCell ref="A6:H6"/>
    <mergeCell ref="A15:G16"/>
    <mergeCell ref="A29:G29"/>
    <mergeCell ref="A30:I30"/>
    <mergeCell ref="A33:G34"/>
    <mergeCell ref="A35:G35"/>
    <mergeCell ref="A36:I36"/>
    <mergeCell ref="A39:G40"/>
    <mergeCell ref="A17:G17"/>
    <mergeCell ref="A18:I18"/>
    <mergeCell ref="A21:G22"/>
    <mergeCell ref="A23:G23"/>
    <mergeCell ref="A24:I24"/>
    <mergeCell ref="A27:G28"/>
    <mergeCell ref="A53:G53"/>
    <mergeCell ref="A56:G57"/>
    <mergeCell ref="A58:G58"/>
    <mergeCell ref="A61:G62"/>
    <mergeCell ref="A63:G63"/>
    <mergeCell ref="A66:G67"/>
    <mergeCell ref="A41:G41"/>
    <mergeCell ref="A42:I42"/>
    <mergeCell ref="A45:G46"/>
    <mergeCell ref="A47:G47"/>
    <mergeCell ref="A48:I48"/>
    <mergeCell ref="A51:G52"/>
    <mergeCell ref="A83:G83"/>
    <mergeCell ref="A86:G87"/>
    <mergeCell ref="A88:G88"/>
    <mergeCell ref="A91:G92"/>
    <mergeCell ref="A93:G93"/>
    <mergeCell ref="A96:G97"/>
    <mergeCell ref="A68:G68"/>
    <mergeCell ref="A71:G72"/>
    <mergeCell ref="A73:G73"/>
    <mergeCell ref="A76:G77"/>
    <mergeCell ref="A78:G78"/>
    <mergeCell ref="A81:G82"/>
    <mergeCell ref="A113:G113"/>
    <mergeCell ref="A116:G117"/>
    <mergeCell ref="A118:G118"/>
    <mergeCell ref="A121:G122"/>
    <mergeCell ref="A123:G123"/>
    <mergeCell ref="A126:G127"/>
    <mergeCell ref="A98:G98"/>
    <mergeCell ref="A101:G102"/>
    <mergeCell ref="A103:G103"/>
    <mergeCell ref="A106:G107"/>
    <mergeCell ref="A108:G108"/>
    <mergeCell ref="A111:G112"/>
    <mergeCell ref="A140:G140"/>
    <mergeCell ref="A141:I141"/>
    <mergeCell ref="A144:G145"/>
    <mergeCell ref="A146:G146"/>
    <mergeCell ref="A147:I147"/>
    <mergeCell ref="A150:G151"/>
    <mergeCell ref="A128:G128"/>
    <mergeCell ref="A129:I129"/>
    <mergeCell ref="A132:G133"/>
    <mergeCell ref="A134:G134"/>
    <mergeCell ref="A135:I135"/>
    <mergeCell ref="A138:G139"/>
    <mergeCell ref="A164:G164"/>
    <mergeCell ref="A165:I165"/>
    <mergeCell ref="A168:G169"/>
    <mergeCell ref="A170:G170"/>
    <mergeCell ref="A173:G174"/>
    <mergeCell ref="A175:G175"/>
    <mergeCell ref="A152:G152"/>
    <mergeCell ref="A153:I153"/>
    <mergeCell ref="A156:G157"/>
    <mergeCell ref="A158:G158"/>
    <mergeCell ref="A159:I159"/>
    <mergeCell ref="A162:G163"/>
    <mergeCell ref="A193:G194"/>
    <mergeCell ref="A195:G195"/>
    <mergeCell ref="A198:G199"/>
    <mergeCell ref="A200:G200"/>
    <mergeCell ref="A203:G204"/>
    <mergeCell ref="A205:G205"/>
    <mergeCell ref="A178:G179"/>
    <mergeCell ref="A180:G180"/>
    <mergeCell ref="A183:G184"/>
    <mergeCell ref="A185:G185"/>
    <mergeCell ref="A188:G189"/>
    <mergeCell ref="A190:G190"/>
    <mergeCell ref="A218:I218"/>
    <mergeCell ref="A219:I219"/>
    <mergeCell ref="A220:I220"/>
    <mergeCell ref="A223:G224"/>
    <mergeCell ref="A225:G225"/>
    <mergeCell ref="A226:I226"/>
    <mergeCell ref="A208:G209"/>
    <mergeCell ref="A210:G210"/>
    <mergeCell ref="A211:I211"/>
    <mergeCell ref="A214:G215"/>
    <mergeCell ref="A216:G216"/>
    <mergeCell ref="A217:I217"/>
    <mergeCell ref="A239:G239"/>
    <mergeCell ref="A240:I240"/>
    <mergeCell ref="A243:G244"/>
    <mergeCell ref="A245:G245"/>
    <mergeCell ref="A246:I246"/>
    <mergeCell ref="A249:G250"/>
    <mergeCell ref="A227:I227"/>
    <mergeCell ref="A228:I228"/>
    <mergeCell ref="A231:G232"/>
    <mergeCell ref="A233:G233"/>
    <mergeCell ref="A234:I234"/>
    <mergeCell ref="A237:G238"/>
    <mergeCell ref="A263:G263"/>
    <mergeCell ref="A264:I264"/>
    <mergeCell ref="A267:G268"/>
    <mergeCell ref="A269:G269"/>
    <mergeCell ref="A270:I270"/>
    <mergeCell ref="A273:G274"/>
    <mergeCell ref="A251:G251"/>
    <mergeCell ref="A252:I252"/>
    <mergeCell ref="A255:G256"/>
    <mergeCell ref="A257:G257"/>
    <mergeCell ref="A258:I258"/>
    <mergeCell ref="A261:G262"/>
    <mergeCell ref="A287:G287"/>
    <mergeCell ref="A288:I288"/>
    <mergeCell ref="A291:G292"/>
    <mergeCell ref="A293:G293"/>
    <mergeCell ref="A296:G297"/>
    <mergeCell ref="A298:G298"/>
    <mergeCell ref="A275:G275"/>
    <mergeCell ref="A276:I276"/>
    <mergeCell ref="A279:G280"/>
    <mergeCell ref="A281:G281"/>
    <mergeCell ref="A282:I282"/>
    <mergeCell ref="A285:G286"/>
    <mergeCell ref="A314:G314"/>
    <mergeCell ref="A317:G318"/>
    <mergeCell ref="A319:G319"/>
    <mergeCell ref="A322:G323"/>
    <mergeCell ref="A324:G324"/>
    <mergeCell ref="A327:G328"/>
    <mergeCell ref="A299:I299"/>
    <mergeCell ref="A302:G303"/>
    <mergeCell ref="A304:G304"/>
    <mergeCell ref="A307:G308"/>
    <mergeCell ref="A309:G309"/>
    <mergeCell ref="A312:G313"/>
    <mergeCell ref="A341:G341"/>
    <mergeCell ref="A344:G345"/>
    <mergeCell ref="A346:G346"/>
    <mergeCell ref="A329:G329"/>
    <mergeCell ref="A330:I330"/>
    <mergeCell ref="A333:G334"/>
    <mergeCell ref="A335:G335"/>
    <mergeCell ref="A336:I336"/>
    <mergeCell ref="A339:G340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8" manualBreakCount="8">
    <brk id="48" max="16383" man="1"/>
    <brk id="93" max="16383" man="1"/>
    <brk id="135" max="16383" man="1"/>
    <brk id="180" max="16383" man="1"/>
    <brk id="220" max="16383" man="1"/>
    <brk id="264" max="16383" man="1"/>
    <brk id="309" max="16383" man="1"/>
    <brk id="37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1"/>
  <sheetViews>
    <sheetView topLeftCell="A155" workbookViewId="0">
      <selection activeCell="T188" sqref="T188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457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458</v>
      </c>
      <c r="D13" s="26" t="s">
        <v>204</v>
      </c>
      <c r="E13" s="27"/>
      <c r="F13" s="27"/>
      <c r="G13" s="28">
        <v>20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459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4" t="s">
        <v>460</v>
      </c>
      <c r="B17" s="65"/>
      <c r="C17" s="65"/>
      <c r="D17" s="65"/>
      <c r="E17" s="65"/>
      <c r="F17" s="65"/>
      <c r="G17" s="65"/>
      <c r="H17" s="35"/>
      <c r="I17" s="36"/>
    </row>
    <row r="18" spans="1:9" x14ac:dyDescent="0.25">
      <c r="A18" s="67" t="s">
        <v>461</v>
      </c>
      <c r="B18" s="67"/>
      <c r="C18" s="67"/>
      <c r="D18" s="67"/>
      <c r="E18" s="67"/>
      <c r="F18" s="67"/>
      <c r="G18" s="67"/>
      <c r="H18" s="67"/>
      <c r="I18" s="67"/>
    </row>
    <row r="19" spans="1:9" x14ac:dyDescent="0.25">
      <c r="B19" s="2">
        <v>2</v>
      </c>
      <c r="C19" s="3" t="s">
        <v>462</v>
      </c>
      <c r="D19" s="5" t="s">
        <v>204</v>
      </c>
      <c r="G19" s="6">
        <v>20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60" t="s">
        <v>463</v>
      </c>
      <c r="B21" s="61"/>
      <c r="C21" s="61"/>
      <c r="D21" s="61"/>
      <c r="E21" s="61"/>
      <c r="F21" s="61"/>
      <c r="G21" s="61"/>
    </row>
    <row r="22" spans="1:9" x14ac:dyDescent="0.25">
      <c r="A22" s="61"/>
      <c r="B22" s="61"/>
      <c r="C22" s="61"/>
      <c r="D22" s="61"/>
      <c r="E22" s="61"/>
      <c r="F22" s="61"/>
      <c r="G22" s="61"/>
    </row>
    <row r="23" spans="1:9" x14ac:dyDescent="0.25">
      <c r="A23" s="62" t="s">
        <v>27</v>
      </c>
      <c r="B23" s="63"/>
      <c r="C23" s="63"/>
      <c r="D23" s="63"/>
      <c r="E23" s="63"/>
      <c r="F23" s="63"/>
      <c r="G23" s="63"/>
      <c r="H23" s="33"/>
      <c r="I23" s="34"/>
    </row>
    <row r="24" spans="1:9" x14ac:dyDescent="0.25">
      <c r="B24" s="2">
        <v>7</v>
      </c>
      <c r="C24" s="3" t="s">
        <v>464</v>
      </c>
      <c r="D24" s="5" t="s">
        <v>204</v>
      </c>
      <c r="G24" s="6">
        <v>1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60" t="s">
        <v>465</v>
      </c>
      <c r="B26" s="61"/>
      <c r="C26" s="61"/>
      <c r="D26" s="61"/>
      <c r="E26" s="61"/>
      <c r="F26" s="61"/>
      <c r="G26" s="61"/>
    </row>
    <row r="27" spans="1:9" x14ac:dyDescent="0.25">
      <c r="A27" s="61"/>
      <c r="B27" s="61"/>
      <c r="C27" s="61"/>
      <c r="D27" s="61"/>
      <c r="E27" s="61"/>
      <c r="F27" s="61"/>
      <c r="G27" s="61"/>
    </row>
    <row r="28" spans="1:9" x14ac:dyDescent="0.25">
      <c r="A28" s="64" t="s">
        <v>466</v>
      </c>
      <c r="B28" s="65"/>
      <c r="C28" s="65"/>
      <c r="D28" s="65"/>
      <c r="E28" s="65"/>
      <c r="F28" s="65"/>
      <c r="G28" s="65"/>
      <c r="H28" s="35"/>
      <c r="I28" s="36"/>
    </row>
    <row r="29" spans="1:9" x14ac:dyDescent="0.25">
      <c r="A29" s="66" t="s">
        <v>467</v>
      </c>
      <c r="B29" s="66"/>
      <c r="C29" s="66"/>
      <c r="D29" s="66"/>
      <c r="E29" s="66"/>
      <c r="F29" s="66"/>
      <c r="G29" s="66"/>
      <c r="H29" s="66"/>
      <c r="I29" s="66"/>
    </row>
    <row r="30" spans="1:9" x14ac:dyDescent="0.25">
      <c r="A30" s="63" t="s">
        <v>468</v>
      </c>
      <c r="B30" s="63"/>
      <c r="C30" s="63"/>
      <c r="D30" s="63"/>
      <c r="E30" s="63"/>
      <c r="F30" s="63"/>
      <c r="G30" s="63"/>
      <c r="H30" s="63"/>
      <c r="I30" s="63"/>
    </row>
    <row r="31" spans="1:9" x14ac:dyDescent="0.25">
      <c r="B31" s="2">
        <v>8</v>
      </c>
      <c r="C31" s="3" t="s">
        <v>469</v>
      </c>
      <c r="D31" s="5" t="s">
        <v>204</v>
      </c>
      <c r="G31" s="6">
        <v>1</v>
      </c>
    </row>
    <row r="32" spans="1:9" x14ac:dyDescent="0.25">
      <c r="D32" s="31" t="str">
        <f>SUBSTITUTE("Sp.mat: 0.00%",".",IF(VALUE("1.2")=1.2,".",","),2)</f>
        <v>Sp.mat: 0.00%</v>
      </c>
      <c r="F32" s="31" t="str">
        <f>SUBSTITUTE("Sp.man: 0.00%",".",IF(VALUE("1.2")=1.2,".",","),2)</f>
        <v>Sp.man: 0.00%</v>
      </c>
      <c r="G32" s="31" t="str">
        <f>SUBSTITUTE("Sp.uti: 0.00%",".",IF(VALUE("1.2")=1.2,".",","),2)</f>
        <v>Sp.uti: 0.00%</v>
      </c>
    </row>
    <row r="33" spans="1:9" x14ac:dyDescent="0.25">
      <c r="A33" s="60" t="s">
        <v>470</v>
      </c>
      <c r="B33" s="61"/>
      <c r="C33" s="61"/>
      <c r="D33" s="61"/>
      <c r="E33" s="61"/>
      <c r="F33" s="61"/>
      <c r="G33" s="61"/>
    </row>
    <row r="34" spans="1:9" x14ac:dyDescent="0.25">
      <c r="A34" s="61"/>
      <c r="B34" s="61"/>
      <c r="C34" s="61"/>
      <c r="D34" s="61"/>
      <c r="E34" s="61"/>
      <c r="F34" s="61"/>
      <c r="G34" s="61"/>
    </row>
    <row r="35" spans="1:9" x14ac:dyDescent="0.25">
      <c r="A35" s="64" t="s">
        <v>27</v>
      </c>
      <c r="B35" s="65"/>
      <c r="C35" s="65"/>
      <c r="D35" s="65"/>
      <c r="E35" s="65"/>
      <c r="F35" s="65"/>
      <c r="G35" s="65"/>
      <c r="H35" s="35"/>
      <c r="I35" s="36"/>
    </row>
    <row r="36" spans="1:9" x14ac:dyDescent="0.25">
      <c r="A36" s="67" t="s">
        <v>471</v>
      </c>
      <c r="B36" s="67"/>
      <c r="C36" s="67"/>
      <c r="D36" s="67"/>
      <c r="E36" s="67"/>
      <c r="F36" s="67"/>
      <c r="G36" s="67"/>
      <c r="H36" s="67"/>
      <c r="I36" s="67"/>
    </row>
    <row r="37" spans="1:9" x14ac:dyDescent="0.25">
      <c r="B37" s="2">
        <v>10</v>
      </c>
      <c r="C37" s="3" t="s">
        <v>469</v>
      </c>
      <c r="D37" s="5" t="s">
        <v>204</v>
      </c>
      <c r="G37" s="6">
        <v>4</v>
      </c>
    </row>
    <row r="38" spans="1:9" x14ac:dyDescent="0.25">
      <c r="D38" s="31" t="str">
        <f>SUBSTITUTE("Sp.mat: 0.00%",".",IF(VALUE("1.2")=1.2,".",","),2)</f>
        <v>Sp.mat: 0.00%</v>
      </c>
      <c r="F38" s="31" t="str">
        <f>SUBSTITUTE("Sp.man: 0.00%",".",IF(VALUE("1.2")=1.2,".",","),2)</f>
        <v>Sp.man: 0.00%</v>
      </c>
      <c r="G38" s="31" t="str">
        <f>SUBSTITUTE("Sp.uti: 0.00%",".",IF(VALUE("1.2")=1.2,".",","),2)</f>
        <v>Sp.uti: 0.00%</v>
      </c>
    </row>
    <row r="39" spans="1:9" x14ac:dyDescent="0.25">
      <c r="A39" s="60" t="s">
        <v>470</v>
      </c>
      <c r="B39" s="61"/>
      <c r="C39" s="61"/>
      <c r="D39" s="61"/>
      <c r="E39" s="61"/>
      <c r="F39" s="61"/>
      <c r="G39" s="61"/>
    </row>
    <row r="40" spans="1:9" x14ac:dyDescent="0.25">
      <c r="A40" s="61"/>
      <c r="B40" s="61"/>
      <c r="C40" s="61"/>
      <c r="D40" s="61"/>
      <c r="E40" s="61"/>
      <c r="F40" s="61"/>
      <c r="G40" s="61"/>
    </row>
    <row r="41" spans="1:9" x14ac:dyDescent="0.25">
      <c r="A41" s="64" t="s">
        <v>27</v>
      </c>
      <c r="B41" s="65"/>
      <c r="C41" s="65"/>
      <c r="D41" s="65"/>
      <c r="E41" s="65"/>
      <c r="F41" s="65"/>
      <c r="G41" s="65"/>
      <c r="H41" s="35"/>
      <c r="I41" s="36"/>
    </row>
    <row r="42" spans="1:9" x14ac:dyDescent="0.25">
      <c r="A42" s="67" t="s">
        <v>472</v>
      </c>
      <c r="B42" s="67"/>
      <c r="C42" s="67"/>
      <c r="D42" s="67"/>
      <c r="E42" s="67"/>
      <c r="F42" s="67"/>
      <c r="G42" s="67"/>
      <c r="H42" s="67"/>
      <c r="I42" s="67"/>
    </row>
    <row r="43" spans="1:9" x14ac:dyDescent="0.25">
      <c r="B43" s="2">
        <v>11</v>
      </c>
      <c r="C43" s="3" t="s">
        <v>469</v>
      </c>
      <c r="D43" s="5" t="s">
        <v>204</v>
      </c>
      <c r="G43" s="6">
        <v>4</v>
      </c>
    </row>
    <row r="44" spans="1:9" x14ac:dyDescent="0.25">
      <c r="D44" s="31" t="str">
        <f>SUBSTITUTE("Sp.mat: 0.00%",".",IF(VALUE("1.2")=1.2,".",","),2)</f>
        <v>Sp.mat: 0.00%</v>
      </c>
      <c r="F44" s="31" t="str">
        <f>SUBSTITUTE("Sp.man: 0.00%",".",IF(VALUE("1.2")=1.2,".",","),2)</f>
        <v>Sp.man: 0.00%</v>
      </c>
      <c r="G44" s="31" t="str">
        <f>SUBSTITUTE("Sp.uti: 0.00%",".",IF(VALUE("1.2")=1.2,".",","),2)</f>
        <v>Sp.uti: 0.00%</v>
      </c>
    </row>
    <row r="45" spans="1:9" x14ac:dyDescent="0.25">
      <c r="A45" s="60" t="s">
        <v>470</v>
      </c>
      <c r="B45" s="61"/>
      <c r="C45" s="61"/>
      <c r="D45" s="61"/>
      <c r="E45" s="61"/>
      <c r="F45" s="61"/>
      <c r="G45" s="61"/>
    </row>
    <row r="46" spans="1:9" x14ac:dyDescent="0.25">
      <c r="A46" s="61"/>
      <c r="B46" s="61"/>
      <c r="C46" s="61"/>
      <c r="D46" s="61"/>
      <c r="E46" s="61"/>
      <c r="F46" s="61"/>
      <c r="G46" s="61"/>
    </row>
    <row r="47" spans="1:9" x14ac:dyDescent="0.25">
      <c r="A47" s="64" t="s">
        <v>473</v>
      </c>
      <c r="B47" s="65"/>
      <c r="C47" s="65"/>
      <c r="D47" s="65"/>
      <c r="E47" s="65"/>
      <c r="F47" s="65"/>
      <c r="G47" s="65"/>
      <c r="H47" s="35"/>
      <c r="I47" s="36"/>
    </row>
    <row r="48" spans="1:9" x14ac:dyDescent="0.25">
      <c r="A48" s="67" t="s">
        <v>474</v>
      </c>
      <c r="B48" s="67"/>
      <c r="C48" s="67"/>
      <c r="D48" s="67"/>
      <c r="E48" s="67"/>
      <c r="F48" s="67"/>
      <c r="G48" s="67"/>
      <c r="H48" s="67"/>
      <c r="I48" s="67"/>
    </row>
    <row r="49" spans="1:9" x14ac:dyDescent="0.25">
      <c r="B49" s="2">
        <v>12</v>
      </c>
      <c r="C49" s="3" t="s">
        <v>475</v>
      </c>
      <c r="D49" s="5" t="s">
        <v>204</v>
      </c>
      <c r="G49" s="6">
        <v>1</v>
      </c>
    </row>
    <row r="50" spans="1:9" x14ac:dyDescent="0.25">
      <c r="D50" s="31" t="str">
        <f>SUBSTITUTE("Sp.mat: 0.00%",".",IF(VALUE("1.2")=1.2,".",","),2)</f>
        <v>Sp.mat: 0.00%</v>
      </c>
      <c r="F50" s="31" t="str">
        <f>SUBSTITUTE("Sp.man: 0.00%",".",IF(VALUE("1.2")=1.2,".",","),2)</f>
        <v>Sp.man: 0.00%</v>
      </c>
      <c r="G50" s="31" t="str">
        <f>SUBSTITUTE("Sp.uti: 0.00%",".",IF(VALUE("1.2")=1.2,".",","),2)</f>
        <v>Sp.uti: 0.00%</v>
      </c>
    </row>
    <row r="51" spans="1:9" x14ac:dyDescent="0.25">
      <c r="A51" s="60" t="s">
        <v>476</v>
      </c>
      <c r="B51" s="61"/>
      <c r="C51" s="61"/>
      <c r="D51" s="61"/>
      <c r="E51" s="61"/>
      <c r="F51" s="61"/>
      <c r="G51" s="61"/>
    </row>
    <row r="52" spans="1:9" x14ac:dyDescent="0.25">
      <c r="A52" s="61"/>
      <c r="B52" s="61"/>
      <c r="C52" s="61"/>
      <c r="D52" s="61"/>
      <c r="E52" s="61"/>
      <c r="F52" s="61"/>
      <c r="G52" s="61"/>
    </row>
    <row r="53" spans="1:9" x14ac:dyDescent="0.25">
      <c r="A53" s="64" t="s">
        <v>27</v>
      </c>
      <c r="B53" s="65"/>
      <c r="C53" s="65"/>
      <c r="D53" s="65"/>
      <c r="E53" s="65"/>
      <c r="F53" s="65"/>
      <c r="G53" s="65"/>
      <c r="H53" s="35"/>
      <c r="I53" s="36"/>
    </row>
    <row r="54" spans="1:9" x14ac:dyDescent="0.25">
      <c r="A54" s="67" t="s">
        <v>477</v>
      </c>
      <c r="B54" s="67"/>
      <c r="C54" s="67"/>
      <c r="D54" s="67"/>
      <c r="E54" s="67"/>
      <c r="F54" s="67"/>
      <c r="G54" s="67"/>
      <c r="H54" s="67"/>
      <c r="I54" s="67"/>
    </row>
    <row r="55" spans="1:9" x14ac:dyDescent="0.25">
      <c r="B55" s="2">
        <v>13</v>
      </c>
      <c r="C55" s="3" t="s">
        <v>478</v>
      </c>
      <c r="D55" s="5" t="s">
        <v>204</v>
      </c>
      <c r="G55" s="6">
        <v>9</v>
      </c>
    </row>
    <row r="56" spans="1:9" x14ac:dyDescent="0.25">
      <c r="D56" s="31" t="str">
        <f>SUBSTITUTE("Sp.mat: 0.00%",".",IF(VALUE("1.2")=1.2,".",","),2)</f>
        <v>Sp.mat: 0.00%</v>
      </c>
      <c r="F56" s="31" t="str">
        <f>SUBSTITUTE("Sp.man: 0.00%",".",IF(VALUE("1.2")=1.2,".",","),2)</f>
        <v>Sp.man: 0.00%</v>
      </c>
      <c r="G56" s="31" t="str">
        <f>SUBSTITUTE("Sp.uti: 0.00%",".",IF(VALUE("1.2")=1.2,".",","),2)</f>
        <v>Sp.uti: 0.00%</v>
      </c>
    </row>
    <row r="57" spans="1:9" x14ac:dyDescent="0.25">
      <c r="A57" s="60" t="s">
        <v>479</v>
      </c>
      <c r="B57" s="61"/>
      <c r="C57" s="61"/>
      <c r="D57" s="61"/>
      <c r="E57" s="61"/>
      <c r="F57" s="61"/>
      <c r="G57" s="61"/>
    </row>
    <row r="58" spans="1:9" x14ac:dyDescent="0.25">
      <c r="A58" s="61"/>
      <c r="B58" s="61"/>
      <c r="C58" s="61"/>
      <c r="D58" s="61"/>
      <c r="E58" s="61"/>
      <c r="F58" s="61"/>
      <c r="G58" s="61"/>
    </row>
    <row r="59" spans="1:9" x14ac:dyDescent="0.25">
      <c r="A59" s="62" t="s">
        <v>27</v>
      </c>
      <c r="B59" s="63"/>
      <c r="C59" s="63"/>
      <c r="D59" s="63"/>
      <c r="E59" s="63"/>
      <c r="F59" s="63"/>
      <c r="G59" s="63"/>
      <c r="H59" s="33"/>
      <c r="I59" s="34"/>
    </row>
    <row r="60" spans="1:9" x14ac:dyDescent="0.25">
      <c r="B60" s="2">
        <v>14</v>
      </c>
      <c r="C60" s="3" t="s">
        <v>480</v>
      </c>
      <c r="D60" s="5" t="s">
        <v>204</v>
      </c>
      <c r="G60" s="6">
        <v>4</v>
      </c>
    </row>
    <row r="61" spans="1:9" x14ac:dyDescent="0.25">
      <c r="D61" s="31" t="str">
        <f>SUBSTITUTE("Sp.mat: 0.00%",".",IF(VALUE("1.2")=1.2,".",","),2)</f>
        <v>Sp.mat: 0.00%</v>
      </c>
      <c r="F61" s="31" t="str">
        <f>SUBSTITUTE("Sp.man: 0.00%",".",IF(VALUE("1.2")=1.2,".",","),2)</f>
        <v>Sp.man: 0.00%</v>
      </c>
      <c r="G61" s="31" t="str">
        <f>SUBSTITUTE("Sp.uti: 0.00%",".",IF(VALUE("1.2")=1.2,".",","),2)</f>
        <v>Sp.uti: 0.00%</v>
      </c>
    </row>
    <row r="62" spans="1:9" x14ac:dyDescent="0.25">
      <c r="A62" s="60" t="s">
        <v>481</v>
      </c>
      <c r="B62" s="61"/>
      <c r="C62" s="61"/>
      <c r="D62" s="61"/>
      <c r="E62" s="61"/>
      <c r="F62" s="61"/>
      <c r="G62" s="61"/>
    </row>
    <row r="63" spans="1:9" x14ac:dyDescent="0.25">
      <c r="A63" s="61"/>
      <c r="B63" s="61"/>
      <c r="C63" s="61"/>
      <c r="D63" s="61"/>
      <c r="E63" s="61"/>
      <c r="F63" s="61"/>
      <c r="G63" s="61"/>
    </row>
    <row r="64" spans="1:9" x14ac:dyDescent="0.25">
      <c r="A64" s="64" t="s">
        <v>27</v>
      </c>
      <c r="B64" s="65"/>
      <c r="C64" s="65"/>
      <c r="D64" s="65"/>
      <c r="E64" s="65"/>
      <c r="F64" s="65"/>
      <c r="G64" s="65"/>
      <c r="H64" s="35"/>
      <c r="I64" s="36"/>
    </row>
    <row r="65" spans="1:9" x14ac:dyDescent="0.25">
      <c r="A65" s="66" t="s">
        <v>482</v>
      </c>
      <c r="B65" s="66"/>
      <c r="C65" s="66"/>
      <c r="D65" s="66"/>
      <c r="E65" s="66"/>
      <c r="F65" s="66"/>
      <c r="G65" s="66"/>
      <c r="H65" s="66"/>
      <c r="I65" s="66"/>
    </row>
    <row r="66" spans="1:9" x14ac:dyDescent="0.25">
      <c r="A66" s="63" t="s">
        <v>483</v>
      </c>
      <c r="B66" s="63"/>
      <c r="C66" s="63"/>
      <c r="D66" s="63"/>
      <c r="E66" s="63"/>
      <c r="F66" s="63"/>
      <c r="G66" s="63"/>
      <c r="H66" s="63"/>
      <c r="I66" s="63"/>
    </row>
    <row r="67" spans="1:9" x14ac:dyDescent="0.25">
      <c r="B67" s="2">
        <v>15</v>
      </c>
      <c r="C67" s="3" t="s">
        <v>484</v>
      </c>
      <c r="D67" s="5" t="s">
        <v>204</v>
      </c>
      <c r="G67" s="6">
        <v>4</v>
      </c>
    </row>
    <row r="68" spans="1:9" x14ac:dyDescent="0.25">
      <c r="D68" s="31" t="str">
        <f>SUBSTITUTE("Sp.mat: 0.00%",".",IF(VALUE("1.2")=1.2,".",","),2)</f>
        <v>Sp.mat: 0.00%</v>
      </c>
      <c r="F68" s="31" t="str">
        <f>SUBSTITUTE("Sp.man: 0.00%",".",IF(VALUE("1.2")=1.2,".",","),2)</f>
        <v>Sp.man: 0.00%</v>
      </c>
      <c r="G68" s="31" t="str">
        <f>SUBSTITUTE("Sp.uti: 0.00%",".",IF(VALUE("1.2")=1.2,".",","),2)</f>
        <v>Sp.uti: 0.00%</v>
      </c>
    </row>
    <row r="69" spans="1:9" x14ac:dyDescent="0.25">
      <c r="A69" s="60" t="s">
        <v>485</v>
      </c>
      <c r="B69" s="61"/>
      <c r="C69" s="61"/>
      <c r="D69" s="61"/>
      <c r="E69" s="61"/>
      <c r="F69" s="61"/>
      <c r="G69" s="61"/>
    </row>
    <row r="70" spans="1:9" x14ac:dyDescent="0.25">
      <c r="A70" s="61"/>
      <c r="B70" s="61"/>
      <c r="C70" s="61"/>
      <c r="D70" s="61"/>
      <c r="E70" s="61"/>
      <c r="F70" s="61"/>
      <c r="G70" s="61"/>
    </row>
    <row r="71" spans="1:9" x14ac:dyDescent="0.25">
      <c r="A71" s="62" t="s">
        <v>27</v>
      </c>
      <c r="B71" s="63"/>
      <c r="C71" s="63"/>
      <c r="D71" s="63"/>
      <c r="E71" s="63"/>
      <c r="F71" s="63"/>
      <c r="G71" s="63"/>
      <c r="H71" s="33"/>
      <c r="I71" s="34"/>
    </row>
    <row r="72" spans="1:9" x14ac:dyDescent="0.25">
      <c r="B72" s="2">
        <v>16</v>
      </c>
      <c r="C72" s="3" t="s">
        <v>486</v>
      </c>
      <c r="D72" s="5" t="s">
        <v>204</v>
      </c>
      <c r="G72" s="6">
        <v>2</v>
      </c>
    </row>
    <row r="73" spans="1:9" x14ac:dyDescent="0.25">
      <c r="D73" s="31" t="str">
        <f>SUBSTITUTE("Sp.mat: 0.00%",".",IF(VALUE("1.2")=1.2,".",","),2)</f>
        <v>Sp.mat: 0.00%</v>
      </c>
      <c r="F73" s="31" t="str">
        <f>SUBSTITUTE("Sp.man: 0.00%",".",IF(VALUE("1.2")=1.2,".",","),2)</f>
        <v>Sp.man: 0.00%</v>
      </c>
      <c r="G73" s="31" t="str">
        <f>SUBSTITUTE("Sp.uti: 0.00%",".",IF(VALUE("1.2")=1.2,".",","),2)</f>
        <v>Sp.uti: 0.00%</v>
      </c>
    </row>
    <row r="74" spans="1:9" x14ac:dyDescent="0.25">
      <c r="A74" s="60" t="s">
        <v>487</v>
      </c>
      <c r="B74" s="61"/>
      <c r="C74" s="61"/>
      <c r="D74" s="61"/>
      <c r="E74" s="61"/>
      <c r="F74" s="61"/>
      <c r="G74" s="61"/>
    </row>
    <row r="75" spans="1:9" x14ac:dyDescent="0.25">
      <c r="A75" s="61"/>
      <c r="B75" s="61"/>
      <c r="C75" s="61"/>
      <c r="D75" s="61"/>
      <c r="E75" s="61"/>
      <c r="F75" s="61"/>
      <c r="G75" s="61"/>
    </row>
    <row r="76" spans="1:9" x14ac:dyDescent="0.25">
      <c r="A76" s="64" t="s">
        <v>27</v>
      </c>
      <c r="B76" s="65"/>
      <c r="C76" s="65"/>
      <c r="D76" s="65"/>
      <c r="E76" s="65"/>
      <c r="F76" s="65"/>
      <c r="G76" s="65"/>
      <c r="H76" s="35"/>
      <c r="I76" s="36"/>
    </row>
    <row r="77" spans="1:9" x14ac:dyDescent="0.25">
      <c r="A77" s="66" t="s">
        <v>488</v>
      </c>
      <c r="B77" s="66"/>
      <c r="C77" s="66"/>
      <c r="D77" s="66"/>
      <c r="E77" s="66"/>
      <c r="F77" s="66"/>
      <c r="G77" s="66"/>
      <c r="H77" s="66"/>
      <c r="I77" s="66"/>
    </row>
    <row r="78" spans="1:9" x14ac:dyDescent="0.25">
      <c r="A78" s="63" t="s">
        <v>489</v>
      </c>
      <c r="B78" s="63"/>
      <c r="C78" s="63"/>
      <c r="D78" s="63"/>
      <c r="E78" s="63"/>
      <c r="F78" s="63"/>
      <c r="G78" s="63"/>
      <c r="H78" s="63"/>
      <c r="I78" s="63"/>
    </row>
    <row r="79" spans="1:9" x14ac:dyDescent="0.25">
      <c r="B79" s="2">
        <v>17</v>
      </c>
      <c r="C79" s="3" t="s">
        <v>490</v>
      </c>
      <c r="D79" s="5" t="s">
        <v>204</v>
      </c>
      <c r="G79" s="6">
        <v>2</v>
      </c>
    </row>
    <row r="80" spans="1:9" x14ac:dyDescent="0.25">
      <c r="D80" s="31" t="str">
        <f>SUBSTITUTE("Sp.mat: 0.00%",".",IF(VALUE("1.2")=1.2,".",","),2)</f>
        <v>Sp.mat: 0.00%</v>
      </c>
      <c r="F80" s="31" t="str">
        <f>SUBSTITUTE("Sp.man: 0.00%",".",IF(VALUE("1.2")=1.2,".",","),2)</f>
        <v>Sp.man: 0.00%</v>
      </c>
      <c r="G80" s="31" t="str">
        <f>SUBSTITUTE("Sp.uti: 0.00%",".",IF(VALUE("1.2")=1.2,".",","),2)</f>
        <v>Sp.uti: 0.00%</v>
      </c>
    </row>
    <row r="81" spans="1:9" x14ac:dyDescent="0.25">
      <c r="A81" s="60" t="s">
        <v>491</v>
      </c>
      <c r="B81" s="61"/>
      <c r="C81" s="61"/>
      <c r="D81" s="61"/>
      <c r="E81" s="61"/>
      <c r="F81" s="61"/>
      <c r="G81" s="61"/>
    </row>
    <row r="82" spans="1:9" x14ac:dyDescent="0.25">
      <c r="A82" s="61"/>
      <c r="B82" s="61"/>
      <c r="C82" s="61"/>
      <c r="D82" s="61"/>
      <c r="E82" s="61"/>
      <c r="F82" s="61"/>
      <c r="G82" s="61"/>
    </row>
    <row r="83" spans="1:9" x14ac:dyDescent="0.25">
      <c r="A83" s="62" t="s">
        <v>27</v>
      </c>
      <c r="B83" s="63"/>
      <c r="C83" s="63"/>
      <c r="D83" s="63"/>
      <c r="E83" s="63"/>
      <c r="F83" s="63"/>
      <c r="G83" s="63"/>
      <c r="H83" s="33"/>
      <c r="I83" s="34"/>
    </row>
    <row r="84" spans="1:9" x14ac:dyDescent="0.25">
      <c r="B84" s="2">
        <v>18</v>
      </c>
      <c r="C84" s="3" t="s">
        <v>492</v>
      </c>
      <c r="D84" s="5" t="s">
        <v>204</v>
      </c>
      <c r="G84" s="6">
        <v>1</v>
      </c>
    </row>
    <row r="85" spans="1:9" x14ac:dyDescent="0.25">
      <c r="D85" s="31" t="str">
        <f>SUBSTITUTE("Sp.mat: 0.00%",".",IF(VALUE("1.2")=1.2,".",","),2)</f>
        <v>Sp.mat: 0.00%</v>
      </c>
      <c r="F85" s="31" t="str">
        <f>SUBSTITUTE("Sp.man: 0.00%",".",IF(VALUE("1.2")=1.2,".",","),2)</f>
        <v>Sp.man: 0.00%</v>
      </c>
      <c r="G85" s="31" t="str">
        <f>SUBSTITUTE("Sp.uti: 0.00%",".",IF(VALUE("1.2")=1.2,".",","),2)</f>
        <v>Sp.uti: 0.00%</v>
      </c>
    </row>
    <row r="86" spans="1:9" x14ac:dyDescent="0.25">
      <c r="A86" s="60" t="s">
        <v>493</v>
      </c>
      <c r="B86" s="61"/>
      <c r="C86" s="61"/>
      <c r="D86" s="61"/>
      <c r="E86" s="61"/>
      <c r="F86" s="61"/>
      <c r="G86" s="61"/>
    </row>
    <row r="87" spans="1:9" x14ac:dyDescent="0.25">
      <c r="A87" s="61"/>
      <c r="B87" s="61"/>
      <c r="C87" s="61"/>
      <c r="D87" s="61"/>
      <c r="E87" s="61"/>
      <c r="F87" s="61"/>
      <c r="G87" s="61"/>
    </row>
    <row r="88" spans="1:9" x14ac:dyDescent="0.25">
      <c r="A88" s="64" t="s">
        <v>494</v>
      </c>
      <c r="B88" s="65"/>
      <c r="C88" s="65"/>
      <c r="D88" s="65"/>
      <c r="E88" s="65"/>
      <c r="F88" s="65"/>
      <c r="G88" s="65"/>
      <c r="H88" s="35"/>
      <c r="I88" s="36"/>
    </row>
    <row r="89" spans="1:9" x14ac:dyDescent="0.25">
      <c r="A89" s="67" t="s">
        <v>495</v>
      </c>
      <c r="B89" s="67"/>
      <c r="C89" s="67"/>
      <c r="D89" s="67"/>
      <c r="E89" s="67"/>
      <c r="F89" s="67"/>
      <c r="G89" s="67"/>
      <c r="H89" s="67"/>
      <c r="I89" s="67"/>
    </row>
    <row r="90" spans="1:9" x14ac:dyDescent="0.25">
      <c r="B90" s="2">
        <v>19</v>
      </c>
      <c r="C90" s="3" t="s">
        <v>496</v>
      </c>
      <c r="D90" s="5" t="s">
        <v>204</v>
      </c>
      <c r="G90" s="6">
        <v>1</v>
      </c>
    </row>
    <row r="91" spans="1:9" x14ac:dyDescent="0.25">
      <c r="D91" s="31" t="str">
        <f>SUBSTITUTE("Sp.mat: 0.00%",".",IF(VALUE("1.2")=1.2,".",","),2)</f>
        <v>Sp.mat: 0.00%</v>
      </c>
      <c r="F91" s="31" t="str">
        <f>SUBSTITUTE("Sp.man: 0.00%",".",IF(VALUE("1.2")=1.2,".",","),2)</f>
        <v>Sp.man: 0.00%</v>
      </c>
      <c r="G91" s="31" t="str">
        <f>SUBSTITUTE("Sp.uti: 0.00%",".",IF(VALUE("1.2")=1.2,".",","),2)</f>
        <v>Sp.uti: 0.00%</v>
      </c>
    </row>
    <row r="92" spans="1:9" x14ac:dyDescent="0.25">
      <c r="A92" s="60" t="s">
        <v>497</v>
      </c>
      <c r="B92" s="61"/>
      <c r="C92" s="61"/>
      <c r="D92" s="61"/>
      <c r="E92" s="61"/>
      <c r="F92" s="61"/>
      <c r="G92" s="61"/>
    </row>
    <row r="93" spans="1:9" x14ac:dyDescent="0.25">
      <c r="A93" s="61"/>
      <c r="B93" s="61"/>
      <c r="C93" s="61"/>
      <c r="D93" s="61"/>
      <c r="E93" s="61"/>
      <c r="F93" s="61"/>
      <c r="G93" s="61"/>
    </row>
    <row r="94" spans="1:9" x14ac:dyDescent="0.25">
      <c r="A94" s="62" t="s">
        <v>27</v>
      </c>
      <c r="B94" s="63"/>
      <c r="C94" s="63"/>
      <c r="D94" s="63"/>
      <c r="E94" s="63"/>
      <c r="F94" s="63"/>
      <c r="G94" s="63"/>
      <c r="H94" s="33"/>
      <c r="I94" s="34"/>
    </row>
    <row r="95" spans="1:9" x14ac:dyDescent="0.25">
      <c r="B95" s="2">
        <v>20</v>
      </c>
      <c r="C95" s="3" t="s">
        <v>498</v>
      </c>
      <c r="D95" s="5" t="s">
        <v>85</v>
      </c>
      <c r="G95" s="6">
        <v>270</v>
      </c>
    </row>
    <row r="96" spans="1:9" x14ac:dyDescent="0.25">
      <c r="D96" s="31" t="str">
        <f>SUBSTITUTE("Sp.mat: 0.00%",".",IF(VALUE("1.2")=1.2,".",","),2)</f>
        <v>Sp.mat: 0.00%</v>
      </c>
      <c r="F96" s="31" t="str">
        <f>SUBSTITUTE("Sp.man: 0.00%",".",IF(VALUE("1.2")=1.2,".",","),2)</f>
        <v>Sp.man: 0.00%</v>
      </c>
      <c r="G96" s="31" t="str">
        <f>SUBSTITUTE("Sp.uti: 0.00%",".",IF(VALUE("1.2")=1.2,".",","),2)</f>
        <v>Sp.uti: 0.00%</v>
      </c>
    </row>
    <row r="97" spans="1:9" x14ac:dyDescent="0.25">
      <c r="A97" s="60" t="s">
        <v>499</v>
      </c>
      <c r="B97" s="61"/>
      <c r="C97" s="61"/>
      <c r="D97" s="61"/>
      <c r="E97" s="61"/>
      <c r="F97" s="61"/>
      <c r="G97" s="61"/>
    </row>
    <row r="98" spans="1:9" x14ac:dyDescent="0.25">
      <c r="A98" s="61"/>
      <c r="B98" s="61"/>
      <c r="C98" s="61"/>
      <c r="D98" s="61"/>
      <c r="E98" s="61"/>
      <c r="F98" s="61"/>
      <c r="G98" s="61"/>
    </row>
    <row r="99" spans="1:9" x14ac:dyDescent="0.25">
      <c r="A99" s="64" t="s">
        <v>500</v>
      </c>
      <c r="B99" s="65"/>
      <c r="C99" s="65"/>
      <c r="D99" s="65"/>
      <c r="E99" s="65"/>
      <c r="F99" s="65"/>
      <c r="G99" s="65"/>
      <c r="H99" s="35"/>
      <c r="I99" s="36"/>
    </row>
    <row r="100" spans="1:9" x14ac:dyDescent="0.25">
      <c r="A100" s="67" t="s">
        <v>501</v>
      </c>
      <c r="B100" s="67"/>
      <c r="C100" s="67"/>
      <c r="D100" s="67"/>
      <c r="E100" s="67"/>
      <c r="F100" s="67"/>
      <c r="G100" s="67"/>
      <c r="H100" s="67"/>
      <c r="I100" s="67"/>
    </row>
    <row r="101" spans="1:9" x14ac:dyDescent="0.25">
      <c r="B101" s="2">
        <v>21</v>
      </c>
      <c r="C101" s="3" t="s">
        <v>498</v>
      </c>
      <c r="D101" s="5" t="s">
        <v>85</v>
      </c>
      <c r="G101" s="6">
        <v>102</v>
      </c>
    </row>
    <row r="102" spans="1:9" x14ac:dyDescent="0.25">
      <c r="D102" s="31" t="str">
        <f>SUBSTITUTE("Sp.mat: 0.00%",".",IF(VALUE("1.2")=1.2,".",","),2)</f>
        <v>Sp.mat: 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60" t="s">
        <v>499</v>
      </c>
      <c r="B103" s="61"/>
      <c r="C103" s="61"/>
      <c r="D103" s="61"/>
      <c r="E103" s="61"/>
      <c r="F103" s="61"/>
      <c r="G103" s="61"/>
    </row>
    <row r="104" spans="1:9" x14ac:dyDescent="0.25">
      <c r="A104" s="61"/>
      <c r="B104" s="61"/>
      <c r="C104" s="61"/>
      <c r="D104" s="61"/>
      <c r="E104" s="61"/>
      <c r="F104" s="61"/>
      <c r="G104" s="61"/>
    </row>
    <row r="105" spans="1:9" x14ac:dyDescent="0.25">
      <c r="A105" s="64" t="s">
        <v>27</v>
      </c>
      <c r="B105" s="65"/>
      <c r="C105" s="65"/>
      <c r="D105" s="65"/>
      <c r="E105" s="65"/>
      <c r="F105" s="65"/>
      <c r="G105" s="65"/>
      <c r="H105" s="35"/>
      <c r="I105" s="36"/>
    </row>
    <row r="106" spans="1:9" x14ac:dyDescent="0.25">
      <c r="A106" s="67" t="s">
        <v>502</v>
      </c>
      <c r="B106" s="67"/>
      <c r="C106" s="67"/>
      <c r="D106" s="67"/>
      <c r="E106" s="67"/>
      <c r="F106" s="67"/>
      <c r="G106" s="67"/>
      <c r="H106" s="67"/>
      <c r="I106" s="67"/>
    </row>
    <row r="107" spans="1:9" x14ac:dyDescent="0.25">
      <c r="B107" s="2">
        <v>22</v>
      </c>
      <c r="C107" s="3" t="s">
        <v>503</v>
      </c>
      <c r="D107" s="5" t="s">
        <v>85</v>
      </c>
      <c r="G107" s="6">
        <v>145</v>
      </c>
    </row>
    <row r="108" spans="1:9" x14ac:dyDescent="0.25">
      <c r="D108" s="31" t="str">
        <f>SUBSTITUTE("Sp.mat: 0.00%",".",IF(VALUE("1.2")=1.2,".",","),2)</f>
        <v>Sp.mat: 0.00%</v>
      </c>
      <c r="F108" s="31" t="str">
        <f>SUBSTITUTE("Sp.man: 0.00%",".",IF(VALUE("1.2")=1.2,".",","),2)</f>
        <v>Sp.man: 0.00%</v>
      </c>
      <c r="G108" s="31" t="str">
        <f>SUBSTITUTE("Sp.uti: 0.00%",".",IF(VALUE("1.2")=1.2,".",","),2)</f>
        <v>Sp.uti: 0.00%</v>
      </c>
    </row>
    <row r="109" spans="1:9" x14ac:dyDescent="0.25">
      <c r="A109" s="60" t="s">
        <v>504</v>
      </c>
      <c r="B109" s="61"/>
      <c r="C109" s="61"/>
      <c r="D109" s="61"/>
      <c r="E109" s="61"/>
      <c r="F109" s="61"/>
      <c r="G109" s="61"/>
    </row>
    <row r="110" spans="1:9" x14ac:dyDescent="0.25">
      <c r="A110" s="61"/>
      <c r="B110" s="61"/>
      <c r="C110" s="61"/>
      <c r="D110" s="61"/>
      <c r="E110" s="61"/>
      <c r="F110" s="61"/>
      <c r="G110" s="61"/>
    </row>
    <row r="111" spans="1:9" x14ac:dyDescent="0.25">
      <c r="A111" s="64" t="s">
        <v>27</v>
      </c>
      <c r="B111" s="65"/>
      <c r="C111" s="65"/>
      <c r="D111" s="65"/>
      <c r="E111" s="65"/>
      <c r="F111" s="65"/>
      <c r="G111" s="65"/>
      <c r="H111" s="35"/>
      <c r="I111" s="36"/>
    </row>
    <row r="112" spans="1:9" x14ac:dyDescent="0.25">
      <c r="A112" s="67" t="s">
        <v>505</v>
      </c>
      <c r="B112" s="67"/>
      <c r="C112" s="67"/>
      <c r="D112" s="67"/>
      <c r="E112" s="67"/>
      <c r="F112" s="67"/>
      <c r="G112" s="67"/>
      <c r="H112" s="67"/>
      <c r="I112" s="67"/>
    </row>
    <row r="113" spans="1:9" x14ac:dyDescent="0.25">
      <c r="B113" s="2">
        <v>23</v>
      </c>
      <c r="C113" s="3" t="s">
        <v>506</v>
      </c>
      <c r="D113" s="5" t="s">
        <v>85</v>
      </c>
      <c r="G113" s="6">
        <v>360</v>
      </c>
    </row>
    <row r="114" spans="1:9" x14ac:dyDescent="0.25">
      <c r="D114" s="31" t="str">
        <f>SUBSTITUTE("Sp.mat: 0.00%",".",IF(VALUE("1.2")=1.2,".",","),2)</f>
        <v>Sp.mat: 0.00%</v>
      </c>
      <c r="F114" s="31" t="str">
        <f>SUBSTITUTE("Sp.man: 0.00%",".",IF(VALUE("1.2")=1.2,".",","),2)</f>
        <v>Sp.man: 0.00%</v>
      </c>
      <c r="G114" s="31" t="str">
        <f>SUBSTITUTE("Sp.uti: 0.00%",".",IF(VALUE("1.2")=1.2,".",","),2)</f>
        <v>Sp.uti: 0.00%</v>
      </c>
    </row>
    <row r="115" spans="1:9" x14ac:dyDescent="0.25">
      <c r="A115" s="60" t="s">
        <v>507</v>
      </c>
      <c r="B115" s="61"/>
      <c r="C115" s="61"/>
      <c r="D115" s="61"/>
      <c r="E115" s="61"/>
      <c r="F115" s="61"/>
      <c r="G115" s="61"/>
    </row>
    <row r="116" spans="1:9" x14ac:dyDescent="0.25">
      <c r="A116" s="61"/>
      <c r="B116" s="61"/>
      <c r="C116" s="61"/>
      <c r="D116" s="61"/>
      <c r="E116" s="61"/>
      <c r="F116" s="61"/>
      <c r="G116" s="61"/>
    </row>
    <row r="117" spans="1:9" x14ac:dyDescent="0.25">
      <c r="A117" s="62" t="s">
        <v>27</v>
      </c>
      <c r="B117" s="63"/>
      <c r="C117" s="63"/>
      <c r="D117" s="63"/>
      <c r="E117" s="63"/>
      <c r="F117" s="63"/>
      <c r="G117" s="63"/>
      <c r="H117" s="33"/>
      <c r="I117" s="34"/>
    </row>
    <row r="118" spans="1:9" x14ac:dyDescent="0.25">
      <c r="B118" s="2">
        <v>24</v>
      </c>
      <c r="C118" s="3" t="s">
        <v>508</v>
      </c>
      <c r="D118" s="5" t="s">
        <v>204</v>
      </c>
      <c r="G118" s="6">
        <v>10</v>
      </c>
    </row>
    <row r="119" spans="1:9" x14ac:dyDescent="0.25">
      <c r="D119" s="31" t="str">
        <f>SUBSTITUTE("Sp.mat: -100.00%",".",IF(VALUE("1.2")=1.2,".",","),2)</f>
        <v>Sp.mat: -100.00%</v>
      </c>
      <c r="F119" s="31" t="str">
        <f>SUBSTITUTE("Sp.man: 0.00%",".",IF(VALUE("1.2")=1.2,".",","),2)</f>
        <v>Sp.man: 0.00%</v>
      </c>
      <c r="G119" s="31" t="str">
        <f>SUBSTITUTE("Sp.uti: 0.00%",".",IF(VALUE("1.2")=1.2,".",","),2)</f>
        <v>Sp.uti: 0.00%</v>
      </c>
    </row>
    <row r="120" spans="1:9" x14ac:dyDescent="0.25">
      <c r="A120" s="60" t="s">
        <v>509</v>
      </c>
      <c r="B120" s="61"/>
      <c r="C120" s="61"/>
      <c r="D120" s="61"/>
      <c r="E120" s="61"/>
      <c r="F120" s="61"/>
      <c r="G120" s="61"/>
    </row>
    <row r="121" spans="1:9" x14ac:dyDescent="0.25">
      <c r="A121" s="61"/>
      <c r="B121" s="61"/>
      <c r="C121" s="61"/>
      <c r="D121" s="61"/>
      <c r="E121" s="61"/>
      <c r="F121" s="61"/>
      <c r="G121" s="61"/>
    </row>
    <row r="122" spans="1:9" x14ac:dyDescent="0.25">
      <c r="A122" s="62" t="s">
        <v>510</v>
      </c>
      <c r="B122" s="63"/>
      <c r="C122" s="63"/>
      <c r="D122" s="63"/>
      <c r="E122" s="63"/>
      <c r="F122" s="63"/>
      <c r="G122" s="63"/>
      <c r="H122" s="33"/>
      <c r="I122" s="34"/>
    </row>
    <row r="123" spans="1:9" x14ac:dyDescent="0.25">
      <c r="B123" s="2">
        <v>25</v>
      </c>
      <c r="C123" s="3" t="s">
        <v>511</v>
      </c>
      <c r="D123" s="5" t="s">
        <v>204</v>
      </c>
      <c r="G123" s="6">
        <v>10</v>
      </c>
    </row>
    <row r="124" spans="1:9" x14ac:dyDescent="0.25">
      <c r="D124" s="31" t="str">
        <f>SUBSTITUTE("Sp.mat: 0.00%",".",IF(VALUE("1.2")=1.2,".",","),2)</f>
        <v>Sp.mat: 0.00%</v>
      </c>
      <c r="F124" s="31" t="str">
        <f>SUBSTITUTE("Sp.man: 0.00%",".",IF(VALUE("1.2")=1.2,".",","),2)</f>
        <v>Sp.man: 0.00%</v>
      </c>
      <c r="G124" s="31" t="str">
        <f>SUBSTITUTE("Sp.uti: 0.00%",".",IF(VALUE("1.2")=1.2,".",","),2)</f>
        <v>Sp.uti: 0.00%</v>
      </c>
    </row>
    <row r="125" spans="1:9" x14ac:dyDescent="0.25">
      <c r="A125" s="60" t="s">
        <v>512</v>
      </c>
      <c r="B125" s="61"/>
      <c r="C125" s="61"/>
      <c r="D125" s="61"/>
      <c r="E125" s="61"/>
      <c r="F125" s="61"/>
      <c r="G125" s="61"/>
    </row>
    <row r="126" spans="1:9" x14ac:dyDescent="0.25">
      <c r="A126" s="61"/>
      <c r="B126" s="61"/>
      <c r="C126" s="61"/>
      <c r="D126" s="61"/>
      <c r="E126" s="61"/>
      <c r="F126" s="61"/>
      <c r="G126" s="61"/>
    </row>
    <row r="127" spans="1:9" x14ac:dyDescent="0.25">
      <c r="A127" s="62" t="s">
        <v>27</v>
      </c>
      <c r="B127" s="63"/>
      <c r="C127" s="63"/>
      <c r="D127" s="63"/>
      <c r="E127" s="63"/>
      <c r="F127" s="63"/>
      <c r="G127" s="63"/>
      <c r="H127" s="33"/>
      <c r="I127" s="34"/>
    </row>
    <row r="128" spans="1:9" x14ac:dyDescent="0.25">
      <c r="B128" s="2">
        <v>26</v>
      </c>
      <c r="C128" s="3" t="s">
        <v>513</v>
      </c>
      <c r="D128" s="5" t="s">
        <v>204</v>
      </c>
      <c r="G128" s="6">
        <v>15</v>
      </c>
    </row>
    <row r="129" spans="1:9" x14ac:dyDescent="0.25">
      <c r="D129" s="31" t="str">
        <f>SUBSTITUTE("Sp.mat: 0.00%",".",IF(VALUE("1.2")=1.2,".",","),2)</f>
        <v>Sp.mat: 0.00%</v>
      </c>
      <c r="F129" s="31" t="str">
        <f>SUBSTITUTE("Sp.man: 0.00%",".",IF(VALUE("1.2")=1.2,".",","),2)</f>
        <v>Sp.man: 0.00%</v>
      </c>
      <c r="G129" s="31" t="str">
        <f>SUBSTITUTE("Sp.uti: 0.00%",".",IF(VALUE("1.2")=1.2,".",","),2)</f>
        <v>Sp.uti: 0.00%</v>
      </c>
    </row>
    <row r="130" spans="1:9" x14ac:dyDescent="0.25">
      <c r="A130" s="60" t="s">
        <v>514</v>
      </c>
      <c r="B130" s="61"/>
      <c r="C130" s="61"/>
      <c r="D130" s="61"/>
      <c r="E130" s="61"/>
      <c r="F130" s="61"/>
      <c r="G130" s="61"/>
    </row>
    <row r="131" spans="1:9" x14ac:dyDescent="0.25">
      <c r="A131" s="61"/>
      <c r="B131" s="61"/>
      <c r="C131" s="61"/>
      <c r="D131" s="61"/>
      <c r="E131" s="61"/>
      <c r="F131" s="61"/>
      <c r="G131" s="61"/>
    </row>
    <row r="132" spans="1:9" x14ac:dyDescent="0.25">
      <c r="A132" s="62" t="s">
        <v>27</v>
      </c>
      <c r="B132" s="63"/>
      <c r="C132" s="63"/>
      <c r="D132" s="63"/>
      <c r="E132" s="63"/>
      <c r="F132" s="63"/>
      <c r="G132" s="63"/>
      <c r="H132" s="33"/>
      <c r="I132" s="34"/>
    </row>
    <row r="133" spans="1:9" x14ac:dyDescent="0.25">
      <c r="B133" s="2">
        <v>27</v>
      </c>
      <c r="C133" s="3" t="s">
        <v>513</v>
      </c>
      <c r="D133" s="5" t="s">
        <v>204</v>
      </c>
      <c r="G133" s="6">
        <v>10</v>
      </c>
    </row>
    <row r="134" spans="1:9" x14ac:dyDescent="0.25">
      <c r="D134" s="31" t="str">
        <f>SUBSTITUTE("Sp.mat: -100.00%",".",IF(VALUE("1.2")=1.2,".",","),2)</f>
        <v>Sp.mat: -100.00%</v>
      </c>
      <c r="F134" s="31" t="str">
        <f>SUBSTITUTE("Sp.man: 0.00%",".",IF(VALUE("1.2")=1.2,".",","),2)</f>
        <v>Sp.man: 0.00%</v>
      </c>
      <c r="G134" s="31" t="str">
        <f>SUBSTITUTE("Sp.uti: 0.00%",".",IF(VALUE("1.2")=1.2,".",","),2)</f>
        <v>Sp.uti: 0.00%</v>
      </c>
    </row>
    <row r="135" spans="1:9" x14ac:dyDescent="0.25">
      <c r="A135" s="60" t="s">
        <v>514</v>
      </c>
      <c r="B135" s="61"/>
      <c r="C135" s="61"/>
      <c r="D135" s="61"/>
      <c r="E135" s="61"/>
      <c r="F135" s="61"/>
      <c r="G135" s="61"/>
    </row>
    <row r="136" spans="1:9" x14ac:dyDescent="0.25">
      <c r="A136" s="61"/>
      <c r="B136" s="61"/>
      <c r="C136" s="61"/>
      <c r="D136" s="61"/>
      <c r="E136" s="61"/>
      <c r="F136" s="61"/>
      <c r="G136" s="61"/>
    </row>
    <row r="137" spans="1:9" x14ac:dyDescent="0.25">
      <c r="A137" s="62" t="s">
        <v>515</v>
      </c>
      <c r="B137" s="63"/>
      <c r="C137" s="63"/>
      <c r="D137" s="63"/>
      <c r="E137" s="63"/>
      <c r="F137" s="63"/>
      <c r="G137" s="63"/>
      <c r="H137" s="33"/>
      <c r="I137" s="34"/>
    </row>
    <row r="138" spans="1:9" x14ac:dyDescent="0.25">
      <c r="B138" s="2">
        <v>28</v>
      </c>
      <c r="C138" s="3" t="s">
        <v>516</v>
      </c>
      <c r="D138" s="5" t="s">
        <v>204</v>
      </c>
      <c r="G138" s="6">
        <v>10</v>
      </c>
    </row>
    <row r="139" spans="1:9" x14ac:dyDescent="0.25">
      <c r="D139" s="31" t="str">
        <f>SUBSTITUTE("Sp.mat: 0.00%",".",IF(VALUE("1.2")=1.2,".",","),2)</f>
        <v>Sp.mat: 0.00%</v>
      </c>
      <c r="F139" s="31" t="str">
        <f>SUBSTITUTE("Sp.man: 0.00%",".",IF(VALUE("1.2")=1.2,".",","),2)</f>
        <v>Sp.man: 0.00%</v>
      </c>
      <c r="G139" s="31" t="str">
        <f>SUBSTITUTE("Sp.uti: 0.00%",".",IF(VALUE("1.2")=1.2,".",","),2)</f>
        <v>Sp.uti: 0.00%</v>
      </c>
    </row>
    <row r="140" spans="1:9" x14ac:dyDescent="0.25">
      <c r="A140" s="60" t="s">
        <v>517</v>
      </c>
      <c r="B140" s="61"/>
      <c r="C140" s="61"/>
      <c r="D140" s="61"/>
      <c r="E140" s="61"/>
      <c r="F140" s="61"/>
      <c r="G140" s="61"/>
    </row>
    <row r="141" spans="1:9" x14ac:dyDescent="0.25">
      <c r="A141" s="61"/>
      <c r="B141" s="61"/>
      <c r="C141" s="61"/>
      <c r="D141" s="61"/>
      <c r="E141" s="61"/>
      <c r="F141" s="61"/>
      <c r="G141" s="61"/>
    </row>
    <row r="142" spans="1:9" x14ac:dyDescent="0.25">
      <c r="A142" s="62" t="s">
        <v>27</v>
      </c>
      <c r="B142" s="63"/>
      <c r="C142" s="63"/>
      <c r="D142" s="63"/>
      <c r="E142" s="63"/>
      <c r="F142" s="63"/>
      <c r="G142" s="63"/>
      <c r="H142" s="33"/>
      <c r="I142" s="34"/>
    </row>
    <row r="143" spans="1:9" x14ac:dyDescent="0.25">
      <c r="B143" s="2">
        <v>32</v>
      </c>
      <c r="C143" s="3" t="s">
        <v>518</v>
      </c>
      <c r="D143" s="5" t="s">
        <v>204</v>
      </c>
      <c r="G143" s="6">
        <v>5</v>
      </c>
    </row>
    <row r="144" spans="1:9" x14ac:dyDescent="0.25">
      <c r="D144" s="31" t="str">
        <f>SUBSTITUTE("Sp.mat: 0.00%",".",IF(VALUE("1.2")=1.2,".",","),2)</f>
        <v>Sp.mat: 0.00%</v>
      </c>
      <c r="F144" s="31" t="str">
        <f>SUBSTITUTE("Sp.man: 0.00%",".",IF(VALUE("1.2")=1.2,".",","),2)</f>
        <v>Sp.man: 0.00%</v>
      </c>
      <c r="G144" s="31" t="str">
        <f>SUBSTITUTE("Sp.uti: 0.00%",".",IF(VALUE("1.2")=1.2,".",","),2)</f>
        <v>Sp.uti: 0.00%</v>
      </c>
    </row>
    <row r="145" spans="1:9" x14ac:dyDescent="0.25">
      <c r="A145" s="60" t="s">
        <v>519</v>
      </c>
      <c r="B145" s="61"/>
      <c r="C145" s="61"/>
      <c r="D145" s="61"/>
      <c r="E145" s="61"/>
      <c r="F145" s="61"/>
      <c r="G145" s="61"/>
    </row>
    <row r="146" spans="1:9" x14ac:dyDescent="0.25">
      <c r="A146" s="61"/>
      <c r="B146" s="61"/>
      <c r="C146" s="61"/>
      <c r="D146" s="61"/>
      <c r="E146" s="61"/>
      <c r="F146" s="61"/>
      <c r="G146" s="61"/>
    </row>
    <row r="147" spans="1:9" x14ac:dyDescent="0.25">
      <c r="A147" s="64" t="s">
        <v>127</v>
      </c>
      <c r="B147" s="65"/>
      <c r="C147" s="65"/>
      <c r="D147" s="65"/>
      <c r="E147" s="65"/>
      <c r="F147" s="65"/>
      <c r="G147" s="65"/>
      <c r="H147" s="35"/>
      <c r="I147" s="36"/>
    </row>
    <row r="148" spans="1:9" x14ac:dyDescent="0.25">
      <c r="A148" s="67" t="s">
        <v>520</v>
      </c>
      <c r="B148" s="67"/>
      <c r="C148" s="67"/>
      <c r="D148" s="67"/>
      <c r="E148" s="67"/>
      <c r="F148" s="67"/>
      <c r="G148" s="67"/>
      <c r="H148" s="67"/>
      <c r="I148" s="67"/>
    </row>
    <row r="149" spans="1:9" x14ac:dyDescent="0.25">
      <c r="B149" s="2">
        <v>33</v>
      </c>
      <c r="C149" s="3" t="s">
        <v>521</v>
      </c>
      <c r="D149" s="5" t="s">
        <v>204</v>
      </c>
      <c r="G149" s="6">
        <v>3</v>
      </c>
    </row>
    <row r="150" spans="1:9" x14ac:dyDescent="0.25">
      <c r="D150" s="31" t="str">
        <f>SUBSTITUTE("Sp.mat: -100.00%",".",IF(VALUE("1.2")=1.2,".",","),2)</f>
        <v>Sp.mat: -100.00%</v>
      </c>
      <c r="F150" s="31" t="str">
        <f>SUBSTITUTE("Sp.man: 0.00%",".",IF(VALUE("1.2")=1.2,".",","),2)</f>
        <v>Sp.man: 0.00%</v>
      </c>
      <c r="G150" s="31" t="str">
        <f>SUBSTITUTE("Sp.uti: 0.00%",".",IF(VALUE("1.2")=1.2,".",","),2)</f>
        <v>Sp.uti: 0.00%</v>
      </c>
    </row>
    <row r="151" spans="1:9" x14ac:dyDescent="0.25">
      <c r="A151" s="60" t="s">
        <v>522</v>
      </c>
      <c r="B151" s="61"/>
      <c r="C151" s="61"/>
      <c r="D151" s="61"/>
      <c r="E151" s="61"/>
      <c r="F151" s="61"/>
      <c r="G151" s="61"/>
    </row>
    <row r="152" spans="1:9" x14ac:dyDescent="0.25">
      <c r="A152" s="61"/>
      <c r="B152" s="61"/>
      <c r="C152" s="61"/>
      <c r="D152" s="61"/>
      <c r="E152" s="61"/>
      <c r="F152" s="61"/>
      <c r="G152" s="61"/>
    </row>
    <row r="153" spans="1:9" x14ac:dyDescent="0.25">
      <c r="A153" s="62" t="s">
        <v>523</v>
      </c>
      <c r="B153" s="63"/>
      <c r="C153" s="63"/>
      <c r="D153" s="63"/>
      <c r="E153" s="63"/>
      <c r="F153" s="63"/>
      <c r="G153" s="63"/>
      <c r="H153" s="33"/>
      <c r="I153" s="34"/>
    </row>
    <row r="154" spans="1:9" x14ac:dyDescent="0.25">
      <c r="B154" s="2">
        <v>34</v>
      </c>
      <c r="C154" s="3" t="s">
        <v>524</v>
      </c>
      <c r="D154" s="5" t="s">
        <v>204</v>
      </c>
      <c r="G154" s="6">
        <v>3</v>
      </c>
    </row>
    <row r="155" spans="1:9" x14ac:dyDescent="0.25">
      <c r="D155" s="31" t="str">
        <f>SUBSTITUTE("Sp.mat: 0.00%",".",IF(VALUE("1.2")=1.2,".",","),2)</f>
        <v>Sp.mat: 0.00%</v>
      </c>
      <c r="F155" s="31" t="str">
        <f>SUBSTITUTE("Sp.man: 0.00%",".",IF(VALUE("1.2")=1.2,".",","),2)</f>
        <v>Sp.man: 0.00%</v>
      </c>
      <c r="G155" s="31" t="str">
        <f>SUBSTITUTE("Sp.uti: 0.00%",".",IF(VALUE("1.2")=1.2,".",","),2)</f>
        <v>Sp.uti: 0.00%</v>
      </c>
    </row>
    <row r="156" spans="1:9" x14ac:dyDescent="0.25">
      <c r="A156" s="60" t="s">
        <v>525</v>
      </c>
      <c r="B156" s="61"/>
      <c r="C156" s="61"/>
      <c r="D156" s="61"/>
      <c r="E156" s="61"/>
      <c r="F156" s="61"/>
      <c r="G156" s="61"/>
    </row>
    <row r="157" spans="1:9" x14ac:dyDescent="0.25">
      <c r="A157" s="61"/>
      <c r="B157" s="61"/>
      <c r="C157" s="61"/>
      <c r="D157" s="61"/>
      <c r="E157" s="61"/>
      <c r="F157" s="61"/>
      <c r="G157" s="61"/>
    </row>
    <row r="158" spans="1:9" x14ac:dyDescent="0.25">
      <c r="A158" s="62" t="s">
        <v>27</v>
      </c>
      <c r="B158" s="63"/>
      <c r="C158" s="63"/>
      <c r="D158" s="63"/>
      <c r="E158" s="63"/>
      <c r="F158" s="63"/>
      <c r="G158" s="63"/>
      <c r="H158" s="33"/>
      <c r="I158" s="34"/>
    </row>
    <row r="159" spans="1:9" x14ac:dyDescent="0.25">
      <c r="B159" s="2">
        <v>35</v>
      </c>
      <c r="C159" s="3" t="s">
        <v>526</v>
      </c>
      <c r="D159" s="5" t="s">
        <v>204</v>
      </c>
      <c r="G159" s="6">
        <v>1</v>
      </c>
    </row>
    <row r="160" spans="1:9" x14ac:dyDescent="0.25">
      <c r="D160" s="31" t="str">
        <f>SUBSTITUTE("Sp.mat: 0.00%",".",IF(VALUE("1.2")=1.2,".",","),2)</f>
        <v>Sp.mat: 0.00%</v>
      </c>
      <c r="F160" s="31" t="str">
        <f>SUBSTITUTE("Sp.man: 0.00%",".",IF(VALUE("1.2")=1.2,".",","),2)</f>
        <v>Sp.man: 0.00%</v>
      </c>
      <c r="G160" s="31" t="str">
        <f>SUBSTITUTE("Sp.uti: 0.00%",".",IF(VALUE("1.2")=1.2,".",","),2)</f>
        <v>Sp.uti: 0.00%</v>
      </c>
    </row>
    <row r="161" spans="1:19" x14ac:dyDescent="0.25">
      <c r="A161" s="60" t="s">
        <v>527</v>
      </c>
      <c r="B161" s="61"/>
      <c r="C161" s="61"/>
      <c r="D161" s="61"/>
      <c r="E161" s="61"/>
      <c r="F161" s="61"/>
      <c r="G161" s="61"/>
    </row>
    <row r="162" spans="1:19" x14ac:dyDescent="0.25">
      <c r="A162" s="61"/>
      <c r="B162" s="61"/>
      <c r="C162" s="61"/>
      <c r="D162" s="61"/>
      <c r="E162" s="61"/>
      <c r="F162" s="61"/>
      <c r="G162" s="61"/>
    </row>
    <row r="163" spans="1:19" x14ac:dyDescent="0.25">
      <c r="A163" s="62" t="s">
        <v>377</v>
      </c>
      <c r="B163" s="63"/>
      <c r="C163" s="63"/>
      <c r="D163" s="63"/>
      <c r="E163" s="63"/>
      <c r="F163" s="63"/>
      <c r="G163" s="63"/>
      <c r="H163" s="33"/>
      <c r="I163" s="34"/>
    </row>
    <row r="164" spans="1:19" x14ac:dyDescent="0.25">
      <c r="B164" s="37" t="s">
        <v>97</v>
      </c>
      <c r="E164" s="4">
        <f>SUMIF(J13:J163,"1",I13:I163)</f>
        <v>0</v>
      </c>
      <c r="F164" s="4">
        <f>SUMIF(J13:J163,"2",I13:I163)</f>
        <v>0</v>
      </c>
      <c r="G164" s="4">
        <f>SUMIF(J13:J163,"3",I13:I163)</f>
        <v>0</v>
      </c>
      <c r="H164" s="4">
        <f>SUMIF(J13:J163,"4",I13:I163)</f>
        <v>0</v>
      </c>
      <c r="I164" s="4">
        <f>SUMIF(J13:J163,"5",I13:I163)</f>
        <v>0</v>
      </c>
      <c r="K164" s="4">
        <f>SUMIF(J13:J163,"3",K13:K163)</f>
        <v>0</v>
      </c>
      <c r="L164" s="4">
        <f>SUMIF(J13:J163,"3",L13:L163)</f>
        <v>0</v>
      </c>
      <c r="M164" s="4">
        <f>SUMIF(J13:J163,"3",M13:M163)</f>
        <v>0</v>
      </c>
      <c r="N164" s="4">
        <f>SUMIF(J13:J163,"4",N13:N163)</f>
        <v>0</v>
      </c>
      <c r="O164" s="4">
        <f>SUMIF(J13:J163,"4",O13:O163)</f>
        <v>0</v>
      </c>
      <c r="P164" s="4">
        <f>SUMIF(J13:J163,"4",P13:P163)</f>
        <v>0</v>
      </c>
      <c r="Q164" s="4">
        <f>SUMIF(J13:J163,"4",Q13:Q163)</f>
        <v>0</v>
      </c>
      <c r="R164" s="4">
        <f>SUMIF(J13:J163,"4",R13:R163)</f>
        <v>0</v>
      </c>
      <c r="S164" s="4">
        <f>SUMIF(J13:J163,"4",S13:S163)</f>
        <v>0</v>
      </c>
    </row>
    <row r="165" spans="1:19" hidden="1" x14ac:dyDescent="0.25">
      <c r="B165" s="37" t="s">
        <v>98</v>
      </c>
    </row>
    <row r="166" spans="1:19" hidden="1" x14ac:dyDescent="0.25">
      <c r="B166" s="37" t="s">
        <v>99</v>
      </c>
      <c r="G166" s="4">
        <f>$K$164*1</f>
        <v>0</v>
      </c>
    </row>
    <row r="167" spans="1:19" hidden="1" x14ac:dyDescent="0.25">
      <c r="B167" s="37" t="s">
        <v>100</v>
      </c>
      <c r="G167" s="4">
        <f>$L$164*1</f>
        <v>0</v>
      </c>
    </row>
    <row r="168" spans="1:19" hidden="1" x14ac:dyDescent="0.25">
      <c r="B168" s="37" t="s">
        <v>101</v>
      </c>
      <c r="G168" s="4">
        <f>G164-G166-G167</f>
        <v>0</v>
      </c>
    </row>
    <row r="169" spans="1:19" hidden="1" x14ac:dyDescent="0.25">
      <c r="B169" s="37" t="s">
        <v>102</v>
      </c>
      <c r="E169" s="4">
        <f>IF("G"="Nu",0*1,0)</f>
        <v>0</v>
      </c>
      <c r="I169" s="4">
        <f>E169</f>
        <v>0</v>
      </c>
    </row>
    <row r="170" spans="1:19" hidden="1" x14ac:dyDescent="0.25">
      <c r="B170" s="37" t="s">
        <v>103</v>
      </c>
      <c r="D170" s="38" t="str">
        <f>CONCATENATE(TEXT(0,REPLACE("#.####",2,1,"."))," x")</f>
        <v>. x</v>
      </c>
      <c r="E170" s="4">
        <f>IF("G"="Nu",0*1,0)</f>
        <v>0</v>
      </c>
      <c r="I170" s="4">
        <f>E170*0</f>
        <v>0</v>
      </c>
    </row>
    <row r="171" spans="1:19" x14ac:dyDescent="0.25">
      <c r="B171" s="37" t="s">
        <v>104</v>
      </c>
      <c r="E171" s="4">
        <f>0</f>
        <v>0</v>
      </c>
      <c r="F171" s="4">
        <f>0</f>
        <v>0</v>
      </c>
      <c r="G171" s="4">
        <f>0</f>
        <v>0</v>
      </c>
      <c r="H171" s="4">
        <f>IF(H164=0,1,H182/H164)</f>
        <v>1</v>
      </c>
    </row>
    <row r="172" spans="1:19" x14ac:dyDescent="0.25">
      <c r="B172" s="39" t="s">
        <v>105</v>
      </c>
      <c r="C172" s="40"/>
      <c r="D172" s="41"/>
      <c r="E172" s="42"/>
      <c r="F172" s="42"/>
      <c r="G172" s="43"/>
      <c r="H172" s="32"/>
      <c r="I172" s="44"/>
    </row>
    <row r="173" spans="1:19" hidden="1" x14ac:dyDescent="0.25">
      <c r="B173" s="45" t="str">
        <f>CONCATENATE("  ","Impozit manopera        ")</f>
        <v xml:space="preserve">  Impozit manopera        </v>
      </c>
      <c r="D173" s="38">
        <f>0</f>
        <v>0</v>
      </c>
      <c r="F173" s="4">
        <f>F164*F171*D173</f>
        <v>0</v>
      </c>
      <c r="I173" s="46">
        <f t="shared" ref="I173:I180" si="0">F173</f>
        <v>0</v>
      </c>
    </row>
    <row r="174" spans="1:19" x14ac:dyDescent="0.25">
      <c r="B174" s="45" t="str">
        <f>CONCATENATE("  ","C.A.S.                  ")</f>
        <v xml:space="preserve">  C.A.S.                  </v>
      </c>
      <c r="D174" s="38">
        <f>0</f>
        <v>0</v>
      </c>
      <c r="F174" s="4">
        <f>(F164*F171+F173)*D174</f>
        <v>0</v>
      </c>
      <c r="I174" s="4">
        <f t="shared" si="0"/>
        <v>0</v>
      </c>
    </row>
    <row r="175" spans="1:19" x14ac:dyDescent="0.25">
      <c r="B175" s="45" t="str">
        <f>CONCATENATE("  ","C.A.S.S.                ")</f>
        <v xml:space="preserve">  C.A.S.S.                </v>
      </c>
      <c r="D175" s="38">
        <f>0</f>
        <v>0</v>
      </c>
      <c r="F175" s="4">
        <f>(F164*F171+F173)*D175</f>
        <v>0</v>
      </c>
      <c r="I175" s="4">
        <f t="shared" si="0"/>
        <v>0</v>
      </c>
    </row>
    <row r="176" spans="1:19" x14ac:dyDescent="0.25">
      <c r="B176" s="45" t="str">
        <f>CONCATENATE("  ","Aj.somaj                ")</f>
        <v xml:space="preserve">  Aj.somaj                </v>
      </c>
      <c r="D176" s="38">
        <f>0</f>
        <v>0</v>
      </c>
      <c r="F176" s="4">
        <f>(F164*F171+F173)*D176</f>
        <v>0</v>
      </c>
      <c r="I176" s="4">
        <f t="shared" si="0"/>
        <v>0</v>
      </c>
    </row>
    <row r="177" spans="1:9" x14ac:dyDescent="0.25">
      <c r="B177" s="45" t="str">
        <f>CONCATENATE("  ","Acc. munca, boli profes.")</f>
        <v xml:space="preserve">  Acc. munca, boli profes.</v>
      </c>
      <c r="D177" s="38">
        <f>0</f>
        <v>0</v>
      </c>
      <c r="F177" s="4">
        <f>(F164*F171+F173)*D177</f>
        <v>0</v>
      </c>
      <c r="I177" s="4">
        <f t="shared" si="0"/>
        <v>0</v>
      </c>
    </row>
    <row r="178" spans="1:9" x14ac:dyDescent="0.25">
      <c r="B178" s="45" t="str">
        <f>CONCATENATE("  ","Contr.Concedii Medicale ")</f>
        <v xml:space="preserve">  Contr.Concedii Medicale </v>
      </c>
      <c r="D178" s="38">
        <f>0</f>
        <v>0</v>
      </c>
      <c r="F178" s="4">
        <f>(F164*F171+F173)*D178</f>
        <v>0</v>
      </c>
      <c r="I178" s="4">
        <f t="shared" si="0"/>
        <v>0</v>
      </c>
    </row>
    <row r="179" spans="1:9" x14ac:dyDescent="0.25">
      <c r="B179" s="45" t="str">
        <f>CONCATENATE("  ","Comision ITM            ")</f>
        <v xml:space="preserve">  Comision ITM            </v>
      </c>
      <c r="D179" s="38">
        <f>0</f>
        <v>0</v>
      </c>
      <c r="F179" s="4">
        <f>(F164*F171+F173)*D179</f>
        <v>0</v>
      </c>
      <c r="I179" s="4">
        <f t="shared" si="0"/>
        <v>0</v>
      </c>
    </row>
    <row r="180" spans="1:9" x14ac:dyDescent="0.25">
      <c r="B180" s="45" t="str">
        <f>CONCATENATE("  ","Fond garantare salarii  ")</f>
        <v xml:space="preserve">  Fond garantare salarii  </v>
      </c>
      <c r="D180" s="38">
        <f>0</f>
        <v>0</v>
      </c>
      <c r="F180" s="4">
        <f>(F164*F171+F173)*D180</f>
        <v>0</v>
      </c>
      <c r="I180" s="4">
        <f t="shared" si="0"/>
        <v>0</v>
      </c>
    </row>
    <row r="181" spans="1:9" hidden="1" x14ac:dyDescent="0.25">
      <c r="B181" s="45" t="str">
        <f>CONCATENATE("  ","Chelt.tr.aprov.,depozit.")</f>
        <v xml:space="preserve">  Chelt.tr.aprov.,depozit.</v>
      </c>
      <c r="D181" s="38">
        <f>0</f>
        <v>0</v>
      </c>
      <c r="E181" s="4">
        <f>(E164+I169+I170)*E171*D181</f>
        <v>0</v>
      </c>
      <c r="I181" s="4">
        <f>E181</f>
        <v>0</v>
      </c>
    </row>
    <row r="182" spans="1:9" x14ac:dyDescent="0.25">
      <c r="B182" s="39" t="s">
        <v>106</v>
      </c>
      <c r="C182" s="40"/>
      <c r="D182" s="41"/>
      <c r="E182" s="44">
        <f>(E164+I169+I170)*E171+E181</f>
        <v>0</v>
      </c>
      <c r="F182" s="44">
        <f>F164*F171+F173+F174+F175+F176+F177+F178+F179+F180</f>
        <v>0</v>
      </c>
      <c r="G182" s="44">
        <f>G164*G171</f>
        <v>0</v>
      </c>
      <c r="H182" s="44">
        <f>($N$164*0+$O$164*0+$P$164*0)*1</f>
        <v>0</v>
      </c>
      <c r="I182" s="44">
        <f>SUM(E182:H182)</f>
        <v>0</v>
      </c>
    </row>
    <row r="183" spans="1:9" x14ac:dyDescent="0.25">
      <c r="B183" s="39" t="s">
        <v>107</v>
      </c>
      <c r="C183" s="40"/>
      <c r="D183" s="47">
        <f>0</f>
        <v>0</v>
      </c>
      <c r="E183" s="42" t="s">
        <v>108</v>
      </c>
      <c r="F183" s="42"/>
      <c r="G183" s="43"/>
      <c r="H183" s="32"/>
      <c r="I183" s="44">
        <f>I182*D183</f>
        <v>0</v>
      </c>
    </row>
    <row r="184" spans="1:9" x14ac:dyDescent="0.25">
      <c r="B184" s="39" t="s">
        <v>109</v>
      </c>
      <c r="C184" s="40"/>
      <c r="D184" s="47">
        <f>0</f>
        <v>0</v>
      </c>
      <c r="E184" s="42" t="s">
        <v>110</v>
      </c>
      <c r="F184" s="42"/>
      <c r="G184" s="43"/>
      <c r="H184" s="32"/>
      <c r="I184" s="44">
        <f>(I182+I183)*D184</f>
        <v>0</v>
      </c>
    </row>
    <row r="185" spans="1:9" hidden="1" x14ac:dyDescent="0.25">
      <c r="B185" s="37" t="s">
        <v>102</v>
      </c>
      <c r="D185" s="42" t="str">
        <f>CONCATENATE(TEXT(0,REPLACE("#.####",2,1,"."))," x")</f>
        <v>. x</v>
      </c>
      <c r="E185" s="4">
        <f>IF("G"="Nu",0*1,0)</f>
        <v>0</v>
      </c>
      <c r="I185" s="4">
        <f>E185*0</f>
        <v>0</v>
      </c>
    </row>
    <row r="186" spans="1:9" hidden="1" x14ac:dyDescent="0.25">
      <c r="B186" s="37" t="s">
        <v>103</v>
      </c>
      <c r="D186" s="38" t="str">
        <f>CONCATENATE(TEXT(0,REPLACE("#.####",2,1,"."))," x ",TEXT(0,REPLACE("#.####",2,1,"."))," x")</f>
        <v>. x . x</v>
      </c>
      <c r="E186" s="4">
        <f>IF("G"="Nu",0*1,0)</f>
        <v>0</v>
      </c>
      <c r="I186" s="4">
        <f>E186*0*0</f>
        <v>0</v>
      </c>
    </row>
    <row r="187" spans="1:9" x14ac:dyDescent="0.25">
      <c r="B187" s="39" t="s">
        <v>111</v>
      </c>
      <c r="C187" s="40"/>
      <c r="D187" s="49" t="s">
        <v>112</v>
      </c>
      <c r="E187" s="42"/>
      <c r="F187" s="42"/>
      <c r="G187" s="43"/>
      <c r="H187" s="32"/>
      <c r="I187" s="44">
        <f>I182+I183+I184+I185+I186</f>
        <v>0</v>
      </c>
    </row>
    <row r="188" spans="1:9" x14ac:dyDescent="0.25">
      <c r="B188" s="48"/>
      <c r="C188" s="40"/>
      <c r="D188" s="41"/>
      <c r="E188" s="42"/>
      <c r="F188" s="42"/>
      <c r="G188" s="43"/>
      <c r="H188" s="32"/>
      <c r="I188" s="44"/>
    </row>
    <row r="190" spans="1:9" x14ac:dyDescent="0.25">
      <c r="A190" s="59" t="s">
        <v>692</v>
      </c>
    </row>
    <row r="191" spans="1:9" x14ac:dyDescent="0.25">
      <c r="A191" s="59" t="s">
        <v>693</v>
      </c>
    </row>
  </sheetData>
  <mergeCells count="75">
    <mergeCell ref="A15:G16"/>
    <mergeCell ref="A1:D1"/>
    <mergeCell ref="A2:I2"/>
    <mergeCell ref="A4:I4"/>
    <mergeCell ref="A5:I5"/>
    <mergeCell ref="A6:H6"/>
    <mergeCell ref="A39:G40"/>
    <mergeCell ref="A17:G17"/>
    <mergeCell ref="A18:I18"/>
    <mergeCell ref="A21:G22"/>
    <mergeCell ref="A23:G23"/>
    <mergeCell ref="A26:G27"/>
    <mergeCell ref="A28:G28"/>
    <mergeCell ref="A29:I29"/>
    <mergeCell ref="A30:I30"/>
    <mergeCell ref="A33:G34"/>
    <mergeCell ref="A35:G35"/>
    <mergeCell ref="A36:I36"/>
    <mergeCell ref="A64:G64"/>
    <mergeCell ref="A41:G41"/>
    <mergeCell ref="A42:I42"/>
    <mergeCell ref="A45:G46"/>
    <mergeCell ref="A47:G47"/>
    <mergeCell ref="A48:I48"/>
    <mergeCell ref="A51:G52"/>
    <mergeCell ref="A53:G53"/>
    <mergeCell ref="A54:I54"/>
    <mergeCell ref="A57:G58"/>
    <mergeCell ref="A59:G59"/>
    <mergeCell ref="A62:G63"/>
    <mergeCell ref="A88:G88"/>
    <mergeCell ref="A65:I65"/>
    <mergeCell ref="A66:I66"/>
    <mergeCell ref="A69:G70"/>
    <mergeCell ref="A71:G71"/>
    <mergeCell ref="A74:G75"/>
    <mergeCell ref="A76:G76"/>
    <mergeCell ref="A77:I77"/>
    <mergeCell ref="A78:I78"/>
    <mergeCell ref="A81:G82"/>
    <mergeCell ref="A83:G83"/>
    <mergeCell ref="A86:G87"/>
    <mergeCell ref="A112:I112"/>
    <mergeCell ref="A89:I89"/>
    <mergeCell ref="A92:G93"/>
    <mergeCell ref="A94:G94"/>
    <mergeCell ref="A97:G98"/>
    <mergeCell ref="A99:G99"/>
    <mergeCell ref="A100:I100"/>
    <mergeCell ref="A103:G104"/>
    <mergeCell ref="A105:G105"/>
    <mergeCell ref="A106:I106"/>
    <mergeCell ref="A109:G110"/>
    <mergeCell ref="A111:G111"/>
    <mergeCell ref="A142:G142"/>
    <mergeCell ref="A115:G116"/>
    <mergeCell ref="A117:G117"/>
    <mergeCell ref="A120:G121"/>
    <mergeCell ref="A122:G122"/>
    <mergeCell ref="A125:G126"/>
    <mergeCell ref="A127:G127"/>
    <mergeCell ref="A130:G131"/>
    <mergeCell ref="A132:G132"/>
    <mergeCell ref="A135:G136"/>
    <mergeCell ref="A137:G137"/>
    <mergeCell ref="A140:G141"/>
    <mergeCell ref="A158:G158"/>
    <mergeCell ref="A161:G162"/>
    <mergeCell ref="A163:G163"/>
    <mergeCell ref="A145:G146"/>
    <mergeCell ref="A147:G147"/>
    <mergeCell ref="A148:I148"/>
    <mergeCell ref="A151:G152"/>
    <mergeCell ref="A153:G153"/>
    <mergeCell ref="A156:G157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4" manualBreakCount="4">
    <brk id="48" max="16383" man="1"/>
    <brk id="89" max="16383" man="1"/>
    <brk id="132" max="16383" man="1"/>
    <brk id="18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3"/>
  <sheetViews>
    <sheetView topLeftCell="A297" workbookViewId="0">
      <selection activeCell="T330" sqref="T330"/>
    </sheetView>
  </sheetViews>
  <sheetFormatPr defaultRowHeight="15" outlineLevelCol="1" x14ac:dyDescent="0.25"/>
  <cols>
    <col min="1" max="1" width="0.28515625" style="1" customWidth="1"/>
    <col min="2" max="2" width="5.7109375" style="2" customWidth="1"/>
    <col min="3" max="3" width="25.28515625" style="3" customWidth="1"/>
    <col min="4" max="4" width="14.5703125" style="5" customWidth="1"/>
    <col min="5" max="5" width="14.5703125" customWidth="1"/>
    <col min="7" max="7" width="15.7109375" style="6" customWidth="1"/>
    <col min="8" max="8" width="14.5703125" style="7" customWidth="1"/>
    <col min="9" max="9" width="14.5703125" style="4" customWidth="1"/>
    <col min="10" max="10" width="0" hidden="1" customWidth="1" outlineLevel="1"/>
    <col min="11" max="19" width="0" style="4" hidden="1" customWidth="1" outlineLevel="1"/>
    <col min="20" max="20" width="9.140625" collapsed="1"/>
  </cols>
  <sheetData>
    <row r="1" spans="1:10" ht="24.75" customHeight="1" x14ac:dyDescent="0.25">
      <c r="A1" s="68" t="s">
        <v>0</v>
      </c>
      <c r="B1" s="61"/>
      <c r="C1" s="61"/>
      <c r="D1" s="61"/>
      <c r="J1">
        <v>1</v>
      </c>
    </row>
    <row r="2" spans="1:10" x14ac:dyDescent="0.25">
      <c r="A2" s="69" t="s">
        <v>1</v>
      </c>
      <c r="B2" s="61"/>
      <c r="C2" s="61"/>
      <c r="D2" s="61"/>
      <c r="E2" s="61"/>
      <c r="F2" s="61"/>
      <c r="G2" s="61"/>
      <c r="H2" s="61"/>
      <c r="I2" s="61"/>
    </row>
    <row r="3" spans="1:10" x14ac:dyDescent="0.25">
      <c r="A3" s="8" t="s">
        <v>2</v>
      </c>
    </row>
    <row r="4" spans="1:10" ht="43.5" customHeight="1" x14ac:dyDescent="0.25">
      <c r="A4" s="70" t="s">
        <v>3</v>
      </c>
      <c r="B4" s="61"/>
      <c r="C4" s="61"/>
      <c r="D4" s="61"/>
      <c r="E4" s="61"/>
      <c r="F4" s="61"/>
      <c r="G4" s="61"/>
      <c r="H4" s="61"/>
      <c r="I4" s="61"/>
    </row>
    <row r="5" spans="1:10" x14ac:dyDescent="0.25">
      <c r="A5" s="69" t="s">
        <v>4</v>
      </c>
      <c r="B5" s="61"/>
      <c r="C5" s="61"/>
      <c r="D5" s="61"/>
      <c r="E5" s="61"/>
      <c r="F5" s="61"/>
      <c r="G5" s="61"/>
      <c r="H5" s="61"/>
      <c r="I5" s="61"/>
    </row>
    <row r="6" spans="1:10" ht="15.75" thickBot="1" x14ac:dyDescent="0.3">
      <c r="A6" s="69" t="s">
        <v>528</v>
      </c>
      <c r="B6" s="61"/>
      <c r="C6" s="61"/>
      <c r="D6" s="61"/>
      <c r="E6" s="61"/>
      <c r="F6" s="61"/>
      <c r="G6" s="61"/>
      <c r="H6" s="61"/>
      <c r="I6" s="4" t="s">
        <v>5</v>
      </c>
    </row>
    <row r="7" spans="1:10" x14ac:dyDescent="0.25">
      <c r="A7" s="16"/>
      <c r="B7" s="17" t="s">
        <v>7</v>
      </c>
      <c r="C7" s="18" t="s">
        <v>8</v>
      </c>
      <c r="D7" s="19" t="s">
        <v>9</v>
      </c>
      <c r="E7" s="20"/>
      <c r="F7" s="20"/>
      <c r="G7" s="21" t="s">
        <v>10</v>
      </c>
      <c r="H7" s="22" t="s">
        <v>11</v>
      </c>
      <c r="I7" s="23" t="s">
        <v>12</v>
      </c>
    </row>
    <row r="8" spans="1:10" x14ac:dyDescent="0.25">
      <c r="B8" s="9" t="s">
        <v>13</v>
      </c>
      <c r="C8" s="10" t="s">
        <v>14</v>
      </c>
      <c r="D8" s="11"/>
      <c r="E8" s="12"/>
      <c r="F8" s="12"/>
      <c r="G8" s="13"/>
      <c r="H8" s="14" t="s">
        <v>15</v>
      </c>
      <c r="I8" s="15"/>
    </row>
    <row r="9" spans="1:10" x14ac:dyDescent="0.25">
      <c r="B9" s="9"/>
      <c r="C9" s="10" t="s">
        <v>16</v>
      </c>
      <c r="D9" s="11"/>
      <c r="E9" s="12"/>
      <c r="F9" s="12"/>
      <c r="G9" s="13"/>
      <c r="H9" s="14" t="s">
        <v>17</v>
      </c>
      <c r="I9" s="15"/>
    </row>
    <row r="10" spans="1:10" x14ac:dyDescent="0.25">
      <c r="B10" s="9"/>
      <c r="C10" s="10" t="s">
        <v>18</v>
      </c>
      <c r="D10" s="11"/>
      <c r="E10" s="12"/>
      <c r="F10" s="12"/>
      <c r="G10" s="13"/>
      <c r="H10" s="14" t="s">
        <v>19</v>
      </c>
      <c r="I10" s="15"/>
    </row>
    <row r="11" spans="1:10" x14ac:dyDescent="0.25">
      <c r="B11" s="9"/>
      <c r="C11" s="10" t="s">
        <v>20</v>
      </c>
      <c r="D11" s="11"/>
      <c r="E11" s="12"/>
      <c r="F11" s="12"/>
      <c r="G11" s="13"/>
      <c r="H11" s="14" t="s">
        <v>21</v>
      </c>
      <c r="I11" s="15"/>
    </row>
    <row r="12" spans="1:10" ht="15.75" thickBot="1" x14ac:dyDescent="0.3">
      <c r="B12" s="9"/>
      <c r="C12" s="10" t="s">
        <v>22</v>
      </c>
      <c r="D12" s="11"/>
      <c r="E12" s="12"/>
      <c r="F12" s="12"/>
      <c r="G12" s="13"/>
      <c r="H12" s="14" t="s">
        <v>23</v>
      </c>
      <c r="I12" s="15"/>
    </row>
    <row r="13" spans="1:10" x14ac:dyDescent="0.25">
      <c r="A13" s="16"/>
      <c r="B13" s="24">
        <v>1</v>
      </c>
      <c r="C13" s="25" t="s">
        <v>529</v>
      </c>
      <c r="D13" s="26" t="s">
        <v>204</v>
      </c>
      <c r="E13" s="27"/>
      <c r="F13" s="27"/>
      <c r="G13" s="28">
        <v>5</v>
      </c>
      <c r="H13" s="29"/>
      <c r="I13" s="30"/>
    </row>
    <row r="14" spans="1:10" x14ac:dyDescent="0.25">
      <c r="D14" s="31" t="str">
        <f>SUBSTITUTE("Sp.mat: 0.00%",".",IF(VALUE("1.2")=1.2,".",","),2)</f>
        <v>Sp.mat: 0.00%</v>
      </c>
      <c r="F14" s="31" t="str">
        <f>SUBSTITUTE("Sp.man: 0.00%",".",IF(VALUE("1.2")=1.2,".",","),2)</f>
        <v>Sp.man: 0.00%</v>
      </c>
      <c r="G14" s="31" t="str">
        <f>SUBSTITUTE("Sp.uti: 0.00%",".",IF(VALUE("1.2")=1.2,".",","),2)</f>
        <v>Sp.uti: 0.00%</v>
      </c>
    </row>
    <row r="15" spans="1:10" x14ac:dyDescent="0.25">
      <c r="A15" s="60" t="s">
        <v>530</v>
      </c>
      <c r="B15" s="61"/>
      <c r="C15" s="61"/>
      <c r="D15" s="61"/>
      <c r="E15" s="61"/>
      <c r="F15" s="61"/>
      <c r="G15" s="61"/>
    </row>
    <row r="16" spans="1:10" x14ac:dyDescent="0.25">
      <c r="A16" s="61"/>
      <c r="B16" s="61"/>
      <c r="C16" s="61"/>
      <c r="D16" s="61"/>
      <c r="E16" s="61"/>
      <c r="F16" s="61"/>
      <c r="G16" s="61"/>
    </row>
    <row r="17" spans="1:9" x14ac:dyDescent="0.25">
      <c r="A17" s="64" t="s">
        <v>27</v>
      </c>
      <c r="B17" s="65"/>
      <c r="C17" s="65"/>
      <c r="D17" s="65"/>
      <c r="E17" s="65"/>
      <c r="F17" s="65"/>
      <c r="G17" s="65"/>
      <c r="H17" s="35"/>
      <c r="I17" s="36"/>
    </row>
    <row r="18" spans="1:9" x14ac:dyDescent="0.25">
      <c r="A18" s="67" t="s">
        <v>531</v>
      </c>
      <c r="B18" s="67"/>
      <c r="C18" s="67"/>
      <c r="D18" s="67"/>
      <c r="E18" s="67"/>
      <c r="F18" s="67"/>
      <c r="G18" s="67"/>
      <c r="H18" s="67"/>
      <c r="I18" s="67"/>
    </row>
    <row r="19" spans="1:9" x14ac:dyDescent="0.25">
      <c r="B19" s="2">
        <v>2</v>
      </c>
      <c r="C19" s="3" t="s">
        <v>532</v>
      </c>
      <c r="D19" s="5" t="s">
        <v>204</v>
      </c>
      <c r="G19" s="6">
        <v>5</v>
      </c>
    </row>
    <row r="20" spans="1:9" x14ac:dyDescent="0.25">
      <c r="D20" s="31" t="str">
        <f>SUBSTITUTE("Sp.mat: 0.00%",".",IF(VALUE("1.2")=1.2,".",","),2)</f>
        <v>Sp.mat: 0.00%</v>
      </c>
      <c r="F20" s="31" t="str">
        <f>SUBSTITUTE("Sp.man: 0.00%",".",IF(VALUE("1.2")=1.2,".",","),2)</f>
        <v>Sp.man: 0.00%</v>
      </c>
      <c r="G20" s="31" t="str">
        <f>SUBSTITUTE("Sp.uti: 0.00%",".",IF(VALUE("1.2")=1.2,".",","),2)</f>
        <v>Sp.uti: 0.00%</v>
      </c>
    </row>
    <row r="21" spans="1:9" x14ac:dyDescent="0.25">
      <c r="A21" s="60" t="s">
        <v>533</v>
      </c>
      <c r="B21" s="61"/>
      <c r="C21" s="61"/>
      <c r="D21" s="61"/>
      <c r="E21" s="61"/>
      <c r="F21" s="61"/>
      <c r="G21" s="61"/>
    </row>
    <row r="22" spans="1:9" x14ac:dyDescent="0.25">
      <c r="A22" s="61"/>
      <c r="B22" s="61"/>
      <c r="C22" s="61"/>
      <c r="D22" s="61"/>
      <c r="E22" s="61"/>
      <c r="F22" s="61"/>
      <c r="G22" s="61"/>
    </row>
    <row r="23" spans="1:9" x14ac:dyDescent="0.25">
      <c r="A23" s="62" t="s">
        <v>27</v>
      </c>
      <c r="B23" s="63"/>
      <c r="C23" s="63"/>
      <c r="D23" s="63"/>
      <c r="E23" s="63"/>
      <c r="F23" s="63"/>
      <c r="G23" s="63"/>
      <c r="H23" s="33"/>
      <c r="I23" s="34"/>
    </row>
    <row r="24" spans="1:9" x14ac:dyDescent="0.25">
      <c r="B24" s="2">
        <v>5</v>
      </c>
      <c r="C24" s="3" t="s">
        <v>534</v>
      </c>
      <c r="D24" s="5" t="s">
        <v>204</v>
      </c>
      <c r="G24" s="6">
        <v>4</v>
      </c>
    </row>
    <row r="25" spans="1:9" x14ac:dyDescent="0.25">
      <c r="D25" s="31" t="str">
        <f>SUBSTITUTE("Sp.mat: 0.00%",".",IF(VALUE("1.2")=1.2,".",","),2)</f>
        <v>Sp.mat: 0.00%</v>
      </c>
      <c r="F25" s="31" t="str">
        <f>SUBSTITUTE("Sp.man: 0.00%",".",IF(VALUE("1.2")=1.2,".",","),2)</f>
        <v>Sp.man: 0.00%</v>
      </c>
      <c r="G25" s="31" t="str">
        <f>SUBSTITUTE("Sp.uti: 0.00%",".",IF(VALUE("1.2")=1.2,".",","),2)</f>
        <v>Sp.uti: 0.00%</v>
      </c>
    </row>
    <row r="26" spans="1:9" x14ac:dyDescent="0.25">
      <c r="A26" s="60" t="s">
        <v>535</v>
      </c>
      <c r="B26" s="61"/>
      <c r="C26" s="61"/>
      <c r="D26" s="61"/>
      <c r="E26" s="61"/>
      <c r="F26" s="61"/>
      <c r="G26" s="61"/>
    </row>
    <row r="27" spans="1:9" x14ac:dyDescent="0.25">
      <c r="A27" s="61"/>
      <c r="B27" s="61"/>
      <c r="C27" s="61"/>
      <c r="D27" s="61"/>
      <c r="E27" s="61"/>
      <c r="F27" s="61"/>
      <c r="G27" s="61"/>
    </row>
    <row r="28" spans="1:9" x14ac:dyDescent="0.25">
      <c r="A28" s="64" t="s">
        <v>27</v>
      </c>
      <c r="B28" s="65"/>
      <c r="C28" s="65"/>
      <c r="D28" s="65"/>
      <c r="E28" s="65"/>
      <c r="F28" s="65"/>
      <c r="G28" s="65"/>
      <c r="H28" s="35"/>
      <c r="I28" s="36"/>
    </row>
    <row r="29" spans="1:9" x14ac:dyDescent="0.25">
      <c r="A29" s="67" t="s">
        <v>536</v>
      </c>
      <c r="B29" s="67"/>
      <c r="C29" s="67"/>
      <c r="D29" s="67"/>
      <c r="E29" s="67"/>
      <c r="F29" s="67"/>
      <c r="G29" s="67"/>
      <c r="H29" s="67"/>
      <c r="I29" s="67"/>
    </row>
    <row r="30" spans="1:9" x14ac:dyDescent="0.25">
      <c r="B30" s="2">
        <v>6</v>
      </c>
      <c r="C30" s="3" t="s">
        <v>537</v>
      </c>
      <c r="D30" s="5" t="s">
        <v>204</v>
      </c>
      <c r="G30" s="6">
        <v>7</v>
      </c>
    </row>
    <row r="31" spans="1:9" x14ac:dyDescent="0.25">
      <c r="D31" s="31" t="str">
        <f>SUBSTITUTE("Sp.mat: 0.00%",".",IF(VALUE("1.2")=1.2,".",","),2)</f>
        <v>Sp.mat: 0.00%</v>
      </c>
      <c r="F31" s="31" t="str">
        <f>SUBSTITUTE("Sp.man: 0.00%",".",IF(VALUE("1.2")=1.2,".",","),2)</f>
        <v>Sp.man: 0.00%</v>
      </c>
      <c r="G31" s="31" t="str">
        <f>SUBSTITUTE("Sp.uti: 0.00%",".",IF(VALUE("1.2")=1.2,".",","),2)</f>
        <v>Sp.uti: 0.00%</v>
      </c>
    </row>
    <row r="32" spans="1:9" x14ac:dyDescent="0.25">
      <c r="A32" s="60" t="s">
        <v>538</v>
      </c>
      <c r="B32" s="61"/>
      <c r="C32" s="61"/>
      <c r="D32" s="61"/>
      <c r="E32" s="61"/>
      <c r="F32" s="61"/>
      <c r="G32" s="61"/>
    </row>
    <row r="33" spans="1:9" x14ac:dyDescent="0.25">
      <c r="A33" s="61"/>
      <c r="B33" s="61"/>
      <c r="C33" s="61"/>
      <c r="D33" s="61"/>
      <c r="E33" s="61"/>
      <c r="F33" s="61"/>
      <c r="G33" s="61"/>
    </row>
    <row r="34" spans="1:9" x14ac:dyDescent="0.25">
      <c r="A34" s="64" t="s">
        <v>27</v>
      </c>
      <c r="B34" s="65"/>
      <c r="C34" s="65"/>
      <c r="D34" s="65"/>
      <c r="E34" s="65"/>
      <c r="F34" s="65"/>
      <c r="G34" s="65"/>
      <c r="H34" s="35"/>
      <c r="I34" s="36"/>
    </row>
    <row r="35" spans="1:9" x14ac:dyDescent="0.25">
      <c r="A35" s="67" t="s">
        <v>539</v>
      </c>
      <c r="B35" s="67"/>
      <c r="C35" s="67"/>
      <c r="D35" s="67"/>
      <c r="E35" s="67"/>
      <c r="F35" s="67"/>
      <c r="G35" s="67"/>
      <c r="H35" s="67"/>
      <c r="I35" s="67"/>
    </row>
    <row r="36" spans="1:9" x14ac:dyDescent="0.25">
      <c r="B36" s="2">
        <v>7</v>
      </c>
      <c r="C36" s="3" t="s">
        <v>540</v>
      </c>
      <c r="D36" s="5" t="s">
        <v>275</v>
      </c>
      <c r="G36" s="6">
        <v>7</v>
      </c>
    </row>
    <row r="37" spans="1:9" x14ac:dyDescent="0.25">
      <c r="D37" s="31" t="str">
        <f>SUBSTITUTE("Sp.mat: 0.00%",".",IF(VALUE("1.2")=1.2,".",","),2)</f>
        <v>Sp.mat: 0.00%</v>
      </c>
      <c r="F37" s="31" t="str">
        <f>SUBSTITUTE("Sp.man: 0.00%",".",IF(VALUE("1.2")=1.2,".",","),2)</f>
        <v>Sp.man: 0.00%</v>
      </c>
      <c r="G37" s="31" t="str">
        <f>SUBSTITUTE("Sp.uti: 0.00%",".",IF(VALUE("1.2")=1.2,".",","),2)</f>
        <v>Sp.uti: 0.00%</v>
      </c>
    </row>
    <row r="38" spans="1:9" x14ac:dyDescent="0.25">
      <c r="A38" s="60" t="s">
        <v>541</v>
      </c>
      <c r="B38" s="61"/>
      <c r="C38" s="61"/>
      <c r="D38" s="61"/>
      <c r="E38" s="61"/>
      <c r="F38" s="61"/>
      <c r="G38" s="61"/>
    </row>
    <row r="39" spans="1:9" x14ac:dyDescent="0.25">
      <c r="A39" s="61"/>
      <c r="B39" s="61"/>
      <c r="C39" s="61"/>
      <c r="D39" s="61"/>
      <c r="E39" s="61"/>
      <c r="F39" s="61"/>
      <c r="G39" s="61"/>
    </row>
    <row r="40" spans="1:9" x14ac:dyDescent="0.25">
      <c r="A40" s="62" t="s">
        <v>27</v>
      </c>
      <c r="B40" s="63"/>
      <c r="C40" s="63"/>
      <c r="D40" s="63"/>
      <c r="E40" s="63"/>
      <c r="F40" s="63"/>
      <c r="G40" s="63"/>
      <c r="H40" s="33"/>
      <c r="I40" s="34"/>
    </row>
    <row r="41" spans="1:9" x14ac:dyDescent="0.25">
      <c r="B41" s="2">
        <v>8</v>
      </c>
      <c r="C41" s="3" t="s">
        <v>542</v>
      </c>
      <c r="D41" s="5" t="s">
        <v>204</v>
      </c>
      <c r="G41" s="6">
        <v>1</v>
      </c>
    </row>
    <row r="42" spans="1:9" x14ac:dyDescent="0.25">
      <c r="D42" s="31" t="str">
        <f>SUBSTITUTE("Sp.mat: 0.00%",".",IF(VALUE("1.2")=1.2,".",","),2)</f>
        <v>Sp.mat: 0.00%</v>
      </c>
      <c r="F42" s="31" t="str">
        <f>SUBSTITUTE("Sp.man: 0.00%",".",IF(VALUE("1.2")=1.2,".",","),2)</f>
        <v>Sp.man: 0.00%</v>
      </c>
      <c r="G42" s="31" t="str">
        <f>SUBSTITUTE("Sp.uti: 0.00%",".",IF(VALUE("1.2")=1.2,".",","),2)</f>
        <v>Sp.uti: 0.00%</v>
      </c>
    </row>
    <row r="43" spans="1:9" x14ac:dyDescent="0.25">
      <c r="A43" s="60" t="s">
        <v>543</v>
      </c>
      <c r="B43" s="61"/>
      <c r="C43" s="61"/>
      <c r="D43" s="61"/>
      <c r="E43" s="61"/>
      <c r="F43" s="61"/>
      <c r="G43" s="61"/>
    </row>
    <row r="44" spans="1:9" x14ac:dyDescent="0.25">
      <c r="A44" s="61"/>
      <c r="B44" s="61"/>
      <c r="C44" s="61"/>
      <c r="D44" s="61"/>
      <c r="E44" s="61"/>
      <c r="F44" s="61"/>
      <c r="G44" s="61"/>
    </row>
    <row r="45" spans="1:9" x14ac:dyDescent="0.25">
      <c r="A45" s="64" t="s">
        <v>27</v>
      </c>
      <c r="B45" s="65"/>
      <c r="C45" s="65"/>
      <c r="D45" s="65"/>
      <c r="E45" s="65"/>
      <c r="F45" s="65"/>
      <c r="G45" s="65"/>
      <c r="H45" s="35"/>
      <c r="I45" s="36"/>
    </row>
    <row r="46" spans="1:9" x14ac:dyDescent="0.25">
      <c r="A46" s="67" t="s">
        <v>544</v>
      </c>
      <c r="B46" s="67"/>
      <c r="C46" s="67"/>
      <c r="D46" s="67"/>
      <c r="E46" s="67"/>
      <c r="F46" s="67"/>
      <c r="G46" s="67"/>
      <c r="H46" s="67"/>
      <c r="I46" s="67"/>
    </row>
    <row r="47" spans="1:9" x14ac:dyDescent="0.25">
      <c r="B47" s="2">
        <v>9</v>
      </c>
      <c r="C47" s="3" t="s">
        <v>545</v>
      </c>
      <c r="D47" s="5" t="s">
        <v>204</v>
      </c>
      <c r="G47" s="6">
        <v>1</v>
      </c>
    </row>
    <row r="48" spans="1:9" x14ac:dyDescent="0.25">
      <c r="D48" s="31" t="str">
        <f>SUBSTITUTE("Sp.mat: 0.00%",".",IF(VALUE("1.2")=1.2,".",","),2)</f>
        <v>Sp.mat: 0.00%</v>
      </c>
      <c r="F48" s="31" t="str">
        <f>SUBSTITUTE("Sp.man: 0.00%",".",IF(VALUE("1.2")=1.2,".",","),2)</f>
        <v>Sp.man: 0.00%</v>
      </c>
      <c r="G48" s="31" t="str">
        <f>SUBSTITUTE("Sp.uti: 0.00%",".",IF(VALUE("1.2")=1.2,".",","),2)</f>
        <v>Sp.uti: 0.00%</v>
      </c>
    </row>
    <row r="49" spans="1:9" x14ac:dyDescent="0.25">
      <c r="A49" s="60" t="s">
        <v>546</v>
      </c>
      <c r="B49" s="61"/>
      <c r="C49" s="61"/>
      <c r="D49" s="61"/>
      <c r="E49" s="61"/>
      <c r="F49" s="61"/>
      <c r="G49" s="61"/>
    </row>
    <row r="50" spans="1:9" x14ac:dyDescent="0.25">
      <c r="A50" s="61"/>
      <c r="B50" s="61"/>
      <c r="C50" s="61"/>
      <c r="D50" s="61"/>
      <c r="E50" s="61"/>
      <c r="F50" s="61"/>
      <c r="G50" s="61"/>
    </row>
    <row r="51" spans="1:9" x14ac:dyDescent="0.25">
      <c r="A51" s="62" t="s">
        <v>27</v>
      </c>
      <c r="B51" s="63"/>
      <c r="C51" s="63"/>
      <c r="D51" s="63"/>
      <c r="E51" s="63"/>
      <c r="F51" s="63"/>
      <c r="G51" s="63"/>
      <c r="H51" s="33"/>
      <c r="I51" s="34"/>
    </row>
    <row r="52" spans="1:9" x14ac:dyDescent="0.25">
      <c r="B52" s="2">
        <v>11</v>
      </c>
      <c r="C52" s="3" t="s">
        <v>547</v>
      </c>
      <c r="D52" s="5" t="s">
        <v>204</v>
      </c>
      <c r="G52" s="6">
        <v>1</v>
      </c>
    </row>
    <row r="53" spans="1:9" x14ac:dyDescent="0.25">
      <c r="D53" s="31" t="str">
        <f>SUBSTITUTE("Sp.mat: 0.00%",".",IF(VALUE("1.2")=1.2,".",","),2)</f>
        <v>Sp.mat: 0.00%</v>
      </c>
      <c r="F53" s="31" t="str">
        <f>SUBSTITUTE("Sp.man: 0.00%",".",IF(VALUE("1.2")=1.2,".",","),2)</f>
        <v>Sp.man: 0.00%</v>
      </c>
      <c r="G53" s="31" t="str">
        <f>SUBSTITUTE("Sp.uti: 0.00%",".",IF(VALUE("1.2")=1.2,".",","),2)</f>
        <v>Sp.uti: 0.00%</v>
      </c>
    </row>
    <row r="54" spans="1:9" x14ac:dyDescent="0.25">
      <c r="A54" s="60" t="s">
        <v>548</v>
      </c>
      <c r="B54" s="61"/>
      <c r="C54" s="61"/>
      <c r="D54" s="61"/>
      <c r="E54" s="61"/>
      <c r="F54" s="61"/>
      <c r="G54" s="61"/>
    </row>
    <row r="55" spans="1:9" x14ac:dyDescent="0.25">
      <c r="A55" s="61"/>
      <c r="B55" s="61"/>
      <c r="C55" s="61"/>
      <c r="D55" s="61"/>
      <c r="E55" s="61"/>
      <c r="F55" s="61"/>
      <c r="G55" s="61"/>
    </row>
    <row r="56" spans="1:9" x14ac:dyDescent="0.25">
      <c r="A56" s="64" t="s">
        <v>549</v>
      </c>
      <c r="B56" s="65"/>
      <c r="C56" s="65"/>
      <c r="D56" s="65"/>
      <c r="E56" s="65"/>
      <c r="F56" s="65"/>
      <c r="G56" s="65"/>
      <c r="H56" s="35"/>
      <c r="I56" s="36"/>
    </row>
    <row r="57" spans="1:9" x14ac:dyDescent="0.25">
      <c r="A57" s="67" t="s">
        <v>550</v>
      </c>
      <c r="B57" s="67"/>
      <c r="C57" s="67"/>
      <c r="D57" s="67"/>
      <c r="E57" s="67"/>
      <c r="F57" s="67"/>
      <c r="G57" s="67"/>
      <c r="H57" s="67"/>
      <c r="I57" s="67"/>
    </row>
    <row r="58" spans="1:9" x14ac:dyDescent="0.25">
      <c r="B58" s="2">
        <v>13</v>
      </c>
      <c r="C58" s="3" t="s">
        <v>547</v>
      </c>
      <c r="D58" s="5" t="s">
        <v>204</v>
      </c>
      <c r="G58" s="6">
        <v>1</v>
      </c>
    </row>
    <row r="59" spans="1:9" x14ac:dyDescent="0.25">
      <c r="D59" s="31" t="str">
        <f>SUBSTITUTE("Sp.mat: 0.00%",".",IF(VALUE("1.2")=1.2,".",","),2)</f>
        <v>Sp.mat: 0.00%</v>
      </c>
      <c r="F59" s="31" t="str">
        <f>SUBSTITUTE("Sp.man: 0.00%",".",IF(VALUE("1.2")=1.2,".",","),2)</f>
        <v>Sp.man: 0.00%</v>
      </c>
      <c r="G59" s="31" t="str">
        <f>SUBSTITUTE("Sp.uti: 0.00%",".",IF(VALUE("1.2")=1.2,".",","),2)</f>
        <v>Sp.uti: 0.00%</v>
      </c>
    </row>
    <row r="60" spans="1:9" x14ac:dyDescent="0.25">
      <c r="A60" s="60" t="s">
        <v>548</v>
      </c>
      <c r="B60" s="61"/>
      <c r="C60" s="61"/>
      <c r="D60" s="61"/>
      <c r="E60" s="61"/>
      <c r="F60" s="61"/>
      <c r="G60" s="61"/>
    </row>
    <row r="61" spans="1:9" x14ac:dyDescent="0.25">
      <c r="A61" s="61"/>
      <c r="B61" s="61"/>
      <c r="C61" s="61"/>
      <c r="D61" s="61"/>
      <c r="E61" s="61"/>
      <c r="F61" s="61"/>
      <c r="G61" s="61"/>
    </row>
    <row r="62" spans="1:9" x14ac:dyDescent="0.25">
      <c r="A62" s="64" t="s">
        <v>27</v>
      </c>
      <c r="B62" s="65"/>
      <c r="C62" s="65"/>
      <c r="D62" s="65"/>
      <c r="E62" s="65"/>
      <c r="F62" s="65"/>
      <c r="G62" s="65"/>
      <c r="H62" s="35"/>
      <c r="I62" s="36"/>
    </row>
    <row r="63" spans="1:9" x14ac:dyDescent="0.25">
      <c r="A63" s="67" t="s">
        <v>474</v>
      </c>
      <c r="B63" s="67"/>
      <c r="C63" s="67"/>
      <c r="D63" s="67"/>
      <c r="E63" s="67"/>
      <c r="F63" s="67"/>
      <c r="G63" s="67"/>
      <c r="H63" s="67"/>
      <c r="I63" s="67"/>
    </row>
    <row r="64" spans="1:9" x14ac:dyDescent="0.25">
      <c r="B64" s="2">
        <v>14</v>
      </c>
      <c r="C64" s="3" t="s">
        <v>551</v>
      </c>
      <c r="D64" s="5" t="s">
        <v>552</v>
      </c>
      <c r="G64" s="6">
        <v>1</v>
      </c>
    </row>
    <row r="65" spans="1:9" x14ac:dyDescent="0.25">
      <c r="D65" s="31" t="str">
        <f>SUBSTITUTE("Sp.mat: 0.00%",".",IF(VALUE("1.2")=1.2,".",","),2)</f>
        <v>Sp.mat: 0.00%</v>
      </c>
      <c r="F65" s="31" t="str">
        <f>SUBSTITUTE("Sp.man: 0.00%",".",IF(VALUE("1.2")=1.2,".",","),2)</f>
        <v>Sp.man: 0.00%</v>
      </c>
      <c r="G65" s="31" t="str">
        <f>SUBSTITUTE("Sp.uti: 0.00%",".",IF(VALUE("1.2")=1.2,".",","),2)</f>
        <v>Sp.uti: 0.00%</v>
      </c>
    </row>
    <row r="66" spans="1:9" x14ac:dyDescent="0.25">
      <c r="A66" s="60" t="s">
        <v>553</v>
      </c>
      <c r="B66" s="61"/>
      <c r="C66" s="61"/>
      <c r="D66" s="61"/>
      <c r="E66" s="61"/>
      <c r="F66" s="61"/>
      <c r="G66" s="61"/>
    </row>
    <row r="67" spans="1:9" x14ac:dyDescent="0.25">
      <c r="A67" s="61"/>
      <c r="B67" s="61"/>
      <c r="C67" s="61"/>
      <c r="D67" s="61"/>
      <c r="E67" s="61"/>
      <c r="F67" s="61"/>
      <c r="G67" s="61"/>
    </row>
    <row r="68" spans="1:9" x14ac:dyDescent="0.25">
      <c r="A68" s="62" t="s">
        <v>27</v>
      </c>
      <c r="B68" s="63"/>
      <c r="C68" s="63"/>
      <c r="D68" s="63"/>
      <c r="E68" s="63"/>
      <c r="F68" s="63"/>
      <c r="G68" s="63"/>
      <c r="H68" s="33"/>
      <c r="I68" s="34"/>
    </row>
    <row r="69" spans="1:9" x14ac:dyDescent="0.25">
      <c r="B69" s="2">
        <v>15</v>
      </c>
      <c r="C69" s="3" t="s">
        <v>554</v>
      </c>
      <c r="D69" s="5" t="s">
        <v>204</v>
      </c>
      <c r="G69" s="6">
        <v>1</v>
      </c>
    </row>
    <row r="70" spans="1:9" x14ac:dyDescent="0.25">
      <c r="D70" s="31" t="str">
        <f>SUBSTITUTE("Sp.mat: 0.00%",".",IF(VALUE("1.2")=1.2,".",","),2)</f>
        <v>Sp.mat: 0.00%</v>
      </c>
      <c r="F70" s="31" t="str">
        <f>SUBSTITUTE("Sp.man: 0.00%",".",IF(VALUE("1.2")=1.2,".",","),2)</f>
        <v>Sp.man: 0.00%</v>
      </c>
      <c r="G70" s="31" t="str">
        <f>SUBSTITUTE("Sp.uti: 0.00%",".",IF(VALUE("1.2")=1.2,".",","),2)</f>
        <v>Sp.uti: 0.00%</v>
      </c>
    </row>
    <row r="71" spans="1:9" x14ac:dyDescent="0.25">
      <c r="A71" s="60" t="s">
        <v>555</v>
      </c>
      <c r="B71" s="61"/>
      <c r="C71" s="61"/>
      <c r="D71" s="61"/>
      <c r="E71" s="61"/>
      <c r="F71" s="61"/>
      <c r="G71" s="61"/>
    </row>
    <row r="72" spans="1:9" x14ac:dyDescent="0.25">
      <c r="A72" s="61"/>
      <c r="B72" s="61"/>
      <c r="C72" s="61"/>
      <c r="D72" s="61"/>
      <c r="E72" s="61"/>
      <c r="F72" s="61"/>
      <c r="G72" s="61"/>
    </row>
    <row r="73" spans="1:9" x14ac:dyDescent="0.25">
      <c r="A73" s="64" t="s">
        <v>27</v>
      </c>
      <c r="B73" s="65"/>
      <c r="C73" s="65"/>
      <c r="D73" s="65"/>
      <c r="E73" s="65"/>
      <c r="F73" s="65"/>
      <c r="G73" s="65"/>
      <c r="H73" s="35"/>
      <c r="I73" s="36"/>
    </row>
    <row r="74" spans="1:9" x14ac:dyDescent="0.25">
      <c r="A74" s="67" t="s">
        <v>556</v>
      </c>
      <c r="B74" s="67"/>
      <c r="C74" s="67"/>
      <c r="D74" s="67"/>
      <c r="E74" s="67"/>
      <c r="F74" s="67"/>
      <c r="G74" s="67"/>
      <c r="H74" s="67"/>
      <c r="I74" s="67"/>
    </row>
    <row r="75" spans="1:9" x14ac:dyDescent="0.25">
      <c r="B75" s="2">
        <v>16</v>
      </c>
      <c r="C75" s="3" t="s">
        <v>557</v>
      </c>
      <c r="D75" s="5" t="s">
        <v>204</v>
      </c>
      <c r="G75" s="6">
        <v>1</v>
      </c>
    </row>
    <row r="76" spans="1:9" x14ac:dyDescent="0.25">
      <c r="D76" s="31" t="str">
        <f>SUBSTITUTE("Sp.mat: 0.00%",".",IF(VALUE("1.2")=1.2,".",","),2)</f>
        <v>Sp.mat: 0.00%</v>
      </c>
      <c r="F76" s="31" t="str">
        <f>SUBSTITUTE("Sp.man: 0.00%",".",IF(VALUE("1.2")=1.2,".",","),2)</f>
        <v>Sp.man: 0.00%</v>
      </c>
      <c r="G76" s="31" t="str">
        <f>SUBSTITUTE("Sp.uti: 0.00%",".",IF(VALUE("1.2")=1.2,".",","),2)</f>
        <v>Sp.uti: 0.00%</v>
      </c>
    </row>
    <row r="77" spans="1:9" x14ac:dyDescent="0.25">
      <c r="A77" s="60" t="s">
        <v>558</v>
      </c>
      <c r="B77" s="61"/>
      <c r="C77" s="61"/>
      <c r="D77" s="61"/>
      <c r="E77" s="61"/>
      <c r="F77" s="61"/>
      <c r="G77" s="61"/>
    </row>
    <row r="78" spans="1:9" x14ac:dyDescent="0.25">
      <c r="A78" s="61"/>
      <c r="B78" s="61"/>
      <c r="C78" s="61"/>
      <c r="D78" s="61"/>
      <c r="E78" s="61"/>
      <c r="F78" s="61"/>
      <c r="G78" s="61"/>
    </row>
    <row r="79" spans="1:9" x14ac:dyDescent="0.25">
      <c r="A79" s="62" t="s">
        <v>27</v>
      </c>
      <c r="B79" s="63"/>
      <c r="C79" s="63"/>
      <c r="D79" s="63"/>
      <c r="E79" s="63"/>
      <c r="F79" s="63"/>
      <c r="G79" s="63"/>
      <c r="H79" s="33"/>
      <c r="I79" s="34"/>
    </row>
    <row r="80" spans="1:9" x14ac:dyDescent="0.25">
      <c r="B80" s="2">
        <v>17</v>
      </c>
      <c r="C80" s="3" t="s">
        <v>559</v>
      </c>
      <c r="D80" s="5" t="s">
        <v>204</v>
      </c>
      <c r="G80" s="6">
        <v>1</v>
      </c>
    </row>
    <row r="81" spans="1:9" x14ac:dyDescent="0.25">
      <c r="D81" s="31" t="str">
        <f>SUBSTITUTE("Sp.mat: 0.00%",".",IF(VALUE("1.2")=1.2,".",","),2)</f>
        <v>Sp.mat: 0.00%</v>
      </c>
      <c r="F81" s="31" t="str">
        <f>SUBSTITUTE("Sp.man: 0.00%",".",IF(VALUE("1.2")=1.2,".",","),2)</f>
        <v>Sp.man: 0.00%</v>
      </c>
      <c r="G81" s="31" t="str">
        <f>SUBSTITUTE("Sp.uti: 0.00%",".",IF(VALUE("1.2")=1.2,".",","),2)</f>
        <v>Sp.uti: 0.00%</v>
      </c>
    </row>
    <row r="82" spans="1:9" x14ac:dyDescent="0.25">
      <c r="A82" s="60" t="s">
        <v>560</v>
      </c>
      <c r="B82" s="61"/>
      <c r="C82" s="61"/>
      <c r="D82" s="61"/>
      <c r="E82" s="61"/>
      <c r="F82" s="61"/>
      <c r="G82" s="61"/>
    </row>
    <row r="83" spans="1:9" x14ac:dyDescent="0.25">
      <c r="A83" s="61"/>
      <c r="B83" s="61"/>
      <c r="C83" s="61"/>
      <c r="D83" s="61"/>
      <c r="E83" s="61"/>
      <c r="F83" s="61"/>
      <c r="G83" s="61"/>
    </row>
    <row r="84" spans="1:9" x14ac:dyDescent="0.25">
      <c r="A84" s="64" t="s">
        <v>27</v>
      </c>
      <c r="B84" s="65"/>
      <c r="C84" s="65"/>
      <c r="D84" s="65"/>
      <c r="E84" s="65"/>
      <c r="F84" s="65"/>
      <c r="G84" s="65"/>
      <c r="H84" s="35"/>
      <c r="I84" s="36"/>
    </row>
    <row r="85" spans="1:9" x14ac:dyDescent="0.25">
      <c r="A85" s="67" t="s">
        <v>561</v>
      </c>
      <c r="B85" s="67"/>
      <c r="C85" s="67"/>
      <c r="D85" s="67"/>
      <c r="E85" s="67"/>
      <c r="F85" s="67"/>
      <c r="G85" s="67"/>
      <c r="H85" s="67"/>
      <c r="I85" s="67"/>
    </row>
    <row r="86" spans="1:9" x14ac:dyDescent="0.25">
      <c r="B86" s="2">
        <v>18</v>
      </c>
      <c r="C86" s="3" t="s">
        <v>562</v>
      </c>
      <c r="D86" s="5" t="s">
        <v>204</v>
      </c>
      <c r="G86" s="6">
        <v>1</v>
      </c>
    </row>
    <row r="87" spans="1:9" x14ac:dyDescent="0.25">
      <c r="D87" s="31" t="str">
        <f>SUBSTITUTE("Sp.mat: 0.00%",".",IF(VALUE("1.2")=1.2,".",","),2)</f>
        <v>Sp.mat: 0.00%</v>
      </c>
      <c r="F87" s="31" t="str">
        <f>SUBSTITUTE("Sp.man: 0.00%",".",IF(VALUE("1.2")=1.2,".",","),2)</f>
        <v>Sp.man: 0.00%</v>
      </c>
      <c r="G87" s="31" t="str">
        <f>SUBSTITUTE("Sp.uti: 0.00%",".",IF(VALUE("1.2")=1.2,".",","),2)</f>
        <v>Sp.uti: 0.00%</v>
      </c>
    </row>
    <row r="88" spans="1:9" x14ac:dyDescent="0.25">
      <c r="A88" s="60" t="s">
        <v>563</v>
      </c>
      <c r="B88" s="61"/>
      <c r="C88" s="61"/>
      <c r="D88" s="61"/>
      <c r="E88" s="61"/>
      <c r="F88" s="61"/>
      <c r="G88" s="61"/>
    </row>
    <row r="89" spans="1:9" x14ac:dyDescent="0.25">
      <c r="A89" s="61"/>
      <c r="B89" s="61"/>
      <c r="C89" s="61"/>
      <c r="D89" s="61"/>
      <c r="E89" s="61"/>
      <c r="F89" s="61"/>
      <c r="G89" s="61"/>
    </row>
    <row r="90" spans="1:9" x14ac:dyDescent="0.25">
      <c r="A90" s="62" t="s">
        <v>27</v>
      </c>
      <c r="B90" s="63"/>
      <c r="C90" s="63"/>
      <c r="D90" s="63"/>
      <c r="E90" s="63"/>
      <c r="F90" s="63"/>
      <c r="G90" s="63"/>
      <c r="H90" s="33"/>
      <c r="I90" s="34"/>
    </row>
    <row r="91" spans="1:9" x14ac:dyDescent="0.25">
      <c r="B91" s="2">
        <v>19</v>
      </c>
      <c r="C91" s="3" t="s">
        <v>564</v>
      </c>
      <c r="D91" s="5" t="s">
        <v>204</v>
      </c>
      <c r="G91" s="6">
        <v>2</v>
      </c>
    </row>
    <row r="92" spans="1:9" x14ac:dyDescent="0.25">
      <c r="D92" s="31" t="str">
        <f>SUBSTITUTE("Sp.mat: -100.00%",".",IF(VALUE("1.2")=1.2,".",","),2)</f>
        <v>Sp.mat: -100.00%</v>
      </c>
      <c r="F92" s="31" t="str">
        <f>SUBSTITUTE("Sp.man: 0.00%",".",IF(VALUE("1.2")=1.2,".",","),2)</f>
        <v>Sp.man: 0.00%</v>
      </c>
      <c r="G92" s="31" t="str">
        <f>SUBSTITUTE("Sp.uti: 0.00%",".",IF(VALUE("1.2")=1.2,".",","),2)</f>
        <v>Sp.uti: 0.00%</v>
      </c>
    </row>
    <row r="93" spans="1:9" x14ac:dyDescent="0.25">
      <c r="A93" s="60" t="s">
        <v>565</v>
      </c>
      <c r="B93" s="61"/>
      <c r="C93" s="61"/>
      <c r="D93" s="61"/>
      <c r="E93" s="61"/>
      <c r="F93" s="61"/>
      <c r="G93" s="61"/>
    </row>
    <row r="94" spans="1:9" x14ac:dyDescent="0.25">
      <c r="A94" s="61"/>
      <c r="B94" s="61"/>
      <c r="C94" s="61"/>
      <c r="D94" s="61"/>
      <c r="E94" s="61"/>
      <c r="F94" s="61"/>
      <c r="G94" s="61"/>
    </row>
    <row r="95" spans="1:9" x14ac:dyDescent="0.25">
      <c r="A95" s="62" t="s">
        <v>566</v>
      </c>
      <c r="B95" s="63"/>
      <c r="C95" s="63"/>
      <c r="D95" s="63"/>
      <c r="E95" s="63"/>
      <c r="F95" s="63"/>
      <c r="G95" s="63"/>
      <c r="H95" s="33"/>
      <c r="I95" s="34"/>
    </row>
    <row r="96" spans="1:9" x14ac:dyDescent="0.25">
      <c r="B96" s="2">
        <v>20</v>
      </c>
      <c r="C96" s="3" t="s">
        <v>567</v>
      </c>
      <c r="D96" s="5" t="s">
        <v>204</v>
      </c>
      <c r="G96" s="6">
        <v>2</v>
      </c>
    </row>
    <row r="97" spans="1:9" x14ac:dyDescent="0.25">
      <c r="D97" s="31" t="str">
        <f>SUBSTITUTE("Sp.mat: 0.00%",".",IF(VALUE("1.2")=1.2,".",","),2)</f>
        <v>Sp.mat: 0.00%</v>
      </c>
      <c r="F97" s="31" t="str">
        <f>SUBSTITUTE("Sp.man: 0.00%",".",IF(VALUE("1.2")=1.2,".",","),2)</f>
        <v>Sp.man: 0.00%</v>
      </c>
      <c r="G97" s="31" t="str">
        <f>SUBSTITUTE("Sp.uti: 0.00%",".",IF(VALUE("1.2")=1.2,".",","),2)</f>
        <v>Sp.uti: 0.00%</v>
      </c>
    </row>
    <row r="98" spans="1:9" x14ac:dyDescent="0.25">
      <c r="A98" s="60" t="s">
        <v>568</v>
      </c>
      <c r="B98" s="61"/>
      <c r="C98" s="61"/>
      <c r="D98" s="61"/>
      <c r="E98" s="61"/>
      <c r="F98" s="61"/>
      <c r="G98" s="61"/>
    </row>
    <row r="99" spans="1:9" x14ac:dyDescent="0.25">
      <c r="A99" s="61"/>
      <c r="B99" s="61"/>
      <c r="C99" s="61"/>
      <c r="D99" s="61"/>
      <c r="E99" s="61"/>
      <c r="F99" s="61"/>
      <c r="G99" s="61"/>
    </row>
    <row r="100" spans="1:9" x14ac:dyDescent="0.25">
      <c r="A100" s="62" t="s">
        <v>27</v>
      </c>
      <c r="B100" s="63"/>
      <c r="C100" s="63"/>
      <c r="D100" s="63"/>
      <c r="E100" s="63"/>
      <c r="F100" s="63"/>
      <c r="G100" s="63"/>
      <c r="H100" s="33"/>
      <c r="I100" s="34"/>
    </row>
    <row r="101" spans="1:9" x14ac:dyDescent="0.25">
      <c r="B101" s="2">
        <v>21</v>
      </c>
      <c r="C101" s="3" t="s">
        <v>569</v>
      </c>
      <c r="D101" s="5" t="s">
        <v>204</v>
      </c>
      <c r="G101" s="6">
        <v>1</v>
      </c>
    </row>
    <row r="102" spans="1:9" x14ac:dyDescent="0.25">
      <c r="D102" s="31" t="str">
        <f>SUBSTITUTE("Sp.mat: -100.00%",".",IF(VALUE("1.2")=1.2,".",","),2)</f>
        <v>Sp.mat: -100.00%</v>
      </c>
      <c r="F102" s="31" t="str">
        <f>SUBSTITUTE("Sp.man: 0.00%",".",IF(VALUE("1.2")=1.2,".",","),2)</f>
        <v>Sp.man: 0.00%</v>
      </c>
      <c r="G102" s="31" t="str">
        <f>SUBSTITUTE("Sp.uti: 0.00%",".",IF(VALUE("1.2")=1.2,".",","),2)</f>
        <v>Sp.uti: 0.00%</v>
      </c>
    </row>
    <row r="103" spans="1:9" x14ac:dyDescent="0.25">
      <c r="A103" s="60" t="s">
        <v>570</v>
      </c>
      <c r="B103" s="61"/>
      <c r="C103" s="61"/>
      <c r="D103" s="61"/>
      <c r="E103" s="61"/>
      <c r="F103" s="61"/>
      <c r="G103" s="61"/>
    </row>
    <row r="104" spans="1:9" x14ac:dyDescent="0.25">
      <c r="A104" s="61"/>
      <c r="B104" s="61"/>
      <c r="C104" s="61"/>
      <c r="D104" s="61"/>
      <c r="E104" s="61"/>
      <c r="F104" s="61"/>
      <c r="G104" s="61"/>
    </row>
    <row r="105" spans="1:9" x14ac:dyDescent="0.25">
      <c r="A105" s="62" t="s">
        <v>27</v>
      </c>
      <c r="B105" s="63"/>
      <c r="C105" s="63"/>
      <c r="D105" s="63"/>
      <c r="E105" s="63"/>
      <c r="F105" s="63"/>
      <c r="G105" s="63"/>
      <c r="H105" s="33"/>
      <c r="I105" s="34"/>
    </row>
    <row r="106" spans="1:9" x14ac:dyDescent="0.25">
      <c r="B106" s="2">
        <v>22</v>
      </c>
      <c r="C106" s="3" t="s">
        <v>571</v>
      </c>
      <c r="D106" s="5" t="s">
        <v>204</v>
      </c>
      <c r="G106" s="6">
        <v>1</v>
      </c>
    </row>
    <row r="107" spans="1:9" x14ac:dyDescent="0.25">
      <c r="D107" s="31" t="str">
        <f>SUBSTITUTE("Sp.mat: 0.00%",".",IF(VALUE("1.2")=1.2,".",","),2)</f>
        <v>Sp.mat: 0.00%</v>
      </c>
      <c r="F107" s="31" t="str">
        <f>SUBSTITUTE("Sp.man: 0.00%",".",IF(VALUE("1.2")=1.2,".",","),2)</f>
        <v>Sp.man: 0.00%</v>
      </c>
      <c r="G107" s="31" t="str">
        <f>SUBSTITUTE("Sp.uti: 0.00%",".",IF(VALUE("1.2")=1.2,".",","),2)</f>
        <v>Sp.uti: 0.00%</v>
      </c>
    </row>
    <row r="108" spans="1:9" x14ac:dyDescent="0.25">
      <c r="A108" s="60" t="s">
        <v>572</v>
      </c>
      <c r="B108" s="61"/>
      <c r="C108" s="61"/>
      <c r="D108" s="61"/>
      <c r="E108" s="61"/>
      <c r="F108" s="61"/>
      <c r="G108" s="61"/>
    </row>
    <row r="109" spans="1:9" x14ac:dyDescent="0.25">
      <c r="A109" s="61"/>
      <c r="B109" s="61"/>
      <c r="C109" s="61"/>
      <c r="D109" s="61"/>
      <c r="E109" s="61"/>
      <c r="F109" s="61"/>
      <c r="G109" s="61"/>
    </row>
    <row r="110" spans="1:9" x14ac:dyDescent="0.25">
      <c r="A110" s="62" t="s">
        <v>27</v>
      </c>
      <c r="B110" s="63"/>
      <c r="C110" s="63"/>
      <c r="D110" s="63"/>
      <c r="E110" s="63"/>
      <c r="F110" s="63"/>
      <c r="G110" s="63"/>
      <c r="H110" s="33"/>
      <c r="I110" s="34"/>
    </row>
    <row r="111" spans="1:9" x14ac:dyDescent="0.25">
      <c r="B111" s="2">
        <v>23</v>
      </c>
      <c r="C111" s="3" t="s">
        <v>573</v>
      </c>
      <c r="D111" s="5" t="s">
        <v>204</v>
      </c>
      <c r="G111" s="6">
        <v>1</v>
      </c>
    </row>
    <row r="112" spans="1:9" x14ac:dyDescent="0.25">
      <c r="D112" s="31" t="str">
        <f>SUBSTITUTE("Sp.mat: 0.00%",".",IF(VALUE("1.2")=1.2,".",","),2)</f>
        <v>Sp.mat: 0.00%</v>
      </c>
      <c r="F112" s="31" t="str">
        <f>SUBSTITUTE("Sp.man: 0.00%",".",IF(VALUE("1.2")=1.2,".",","),2)</f>
        <v>Sp.man: 0.00%</v>
      </c>
      <c r="G112" s="31" t="str">
        <f>SUBSTITUTE("Sp.uti: 0.00%",".",IF(VALUE("1.2")=1.2,".",","),2)</f>
        <v>Sp.uti: 0.00%</v>
      </c>
    </row>
    <row r="113" spans="1:9" x14ac:dyDescent="0.25">
      <c r="A113" s="60" t="s">
        <v>574</v>
      </c>
      <c r="B113" s="61"/>
      <c r="C113" s="61"/>
      <c r="D113" s="61"/>
      <c r="E113" s="61"/>
      <c r="F113" s="61"/>
      <c r="G113" s="61"/>
    </row>
    <row r="114" spans="1:9" x14ac:dyDescent="0.25">
      <c r="A114" s="61"/>
      <c r="B114" s="61"/>
      <c r="C114" s="61"/>
      <c r="D114" s="61"/>
      <c r="E114" s="61"/>
      <c r="F114" s="61"/>
      <c r="G114" s="61"/>
    </row>
    <row r="115" spans="1:9" x14ac:dyDescent="0.25">
      <c r="A115" s="62" t="s">
        <v>575</v>
      </c>
      <c r="B115" s="63"/>
      <c r="C115" s="63"/>
      <c r="D115" s="63"/>
      <c r="E115" s="63"/>
      <c r="F115" s="63"/>
      <c r="G115" s="63"/>
      <c r="H115" s="33"/>
      <c r="I115" s="34"/>
    </row>
    <row r="116" spans="1:9" x14ac:dyDescent="0.25">
      <c r="B116" s="2">
        <v>24</v>
      </c>
      <c r="C116" s="3" t="s">
        <v>576</v>
      </c>
      <c r="D116" s="5" t="s">
        <v>204</v>
      </c>
      <c r="G116" s="6">
        <v>1</v>
      </c>
    </row>
    <row r="117" spans="1:9" x14ac:dyDescent="0.25">
      <c r="D117" s="31" t="str">
        <f>SUBSTITUTE("Sp.mat: 0.00%",".",IF(VALUE("1.2")=1.2,".",","),2)</f>
        <v>Sp.mat: 0.00%</v>
      </c>
      <c r="F117" s="31" t="str">
        <f>SUBSTITUTE("Sp.man: 0.00%",".",IF(VALUE("1.2")=1.2,".",","),2)</f>
        <v>Sp.man: 0.00%</v>
      </c>
      <c r="G117" s="31" t="str">
        <f>SUBSTITUTE("Sp.uti: 0.00%",".",IF(VALUE("1.2")=1.2,".",","),2)</f>
        <v>Sp.uti: 0.00%</v>
      </c>
    </row>
    <row r="118" spans="1:9" x14ac:dyDescent="0.25">
      <c r="A118" s="60" t="s">
        <v>577</v>
      </c>
      <c r="B118" s="61"/>
      <c r="C118" s="61"/>
      <c r="D118" s="61"/>
      <c r="E118" s="61"/>
      <c r="F118" s="61"/>
      <c r="G118" s="61"/>
    </row>
    <row r="119" spans="1:9" x14ac:dyDescent="0.25">
      <c r="A119" s="61"/>
      <c r="B119" s="61"/>
      <c r="C119" s="61"/>
      <c r="D119" s="61"/>
      <c r="E119" s="61"/>
      <c r="F119" s="61"/>
      <c r="G119" s="61"/>
    </row>
    <row r="120" spans="1:9" x14ac:dyDescent="0.25">
      <c r="A120" s="62" t="s">
        <v>27</v>
      </c>
      <c r="B120" s="63"/>
      <c r="C120" s="63"/>
      <c r="D120" s="63"/>
      <c r="E120" s="63"/>
      <c r="F120" s="63"/>
      <c r="G120" s="63"/>
      <c r="H120" s="33"/>
      <c r="I120" s="34"/>
    </row>
    <row r="121" spans="1:9" x14ac:dyDescent="0.25">
      <c r="B121" s="2">
        <v>25</v>
      </c>
      <c r="C121" s="3" t="s">
        <v>578</v>
      </c>
      <c r="D121" s="5" t="s">
        <v>204</v>
      </c>
      <c r="G121" s="6">
        <v>1</v>
      </c>
    </row>
    <row r="122" spans="1:9" x14ac:dyDescent="0.25">
      <c r="D122" s="31" t="str">
        <f>SUBSTITUTE("Sp.mat: 0.00%",".",IF(VALUE("1.2")=1.2,".",","),2)</f>
        <v>Sp.mat: 0.00%</v>
      </c>
      <c r="F122" s="31" t="str">
        <f>SUBSTITUTE("Sp.man: 0.00%",".",IF(VALUE("1.2")=1.2,".",","),2)</f>
        <v>Sp.man: 0.00%</v>
      </c>
      <c r="G122" s="31" t="str">
        <f>SUBSTITUTE("Sp.uti: 0.00%",".",IF(VALUE("1.2")=1.2,".",","),2)</f>
        <v>Sp.uti: 0.00%</v>
      </c>
    </row>
    <row r="123" spans="1:9" x14ac:dyDescent="0.25">
      <c r="A123" s="60" t="s">
        <v>579</v>
      </c>
      <c r="B123" s="61"/>
      <c r="C123" s="61"/>
      <c r="D123" s="61"/>
      <c r="E123" s="61"/>
      <c r="F123" s="61"/>
      <c r="G123" s="61"/>
    </row>
    <row r="124" spans="1:9" x14ac:dyDescent="0.25">
      <c r="A124" s="61"/>
      <c r="B124" s="61"/>
      <c r="C124" s="61"/>
      <c r="D124" s="61"/>
      <c r="E124" s="61"/>
      <c r="F124" s="61"/>
      <c r="G124" s="61"/>
    </row>
    <row r="125" spans="1:9" x14ac:dyDescent="0.25">
      <c r="A125" s="62" t="s">
        <v>27</v>
      </c>
      <c r="B125" s="63"/>
      <c r="C125" s="63"/>
      <c r="D125" s="63"/>
      <c r="E125" s="63"/>
      <c r="F125" s="63"/>
      <c r="G125" s="63"/>
      <c r="H125" s="33"/>
      <c r="I125" s="34"/>
    </row>
    <row r="126" spans="1:9" x14ac:dyDescent="0.25">
      <c r="B126" s="2">
        <v>26</v>
      </c>
      <c r="C126" s="3" t="s">
        <v>580</v>
      </c>
      <c r="D126" s="5" t="s">
        <v>204</v>
      </c>
      <c r="G126" s="6">
        <v>1</v>
      </c>
    </row>
    <row r="127" spans="1:9" x14ac:dyDescent="0.25">
      <c r="D127" s="31" t="str">
        <f>SUBSTITUTE("Sp.mat: 0.00%",".",IF(VALUE("1.2")=1.2,".",","),2)</f>
        <v>Sp.mat: 0.00%</v>
      </c>
      <c r="F127" s="31" t="str">
        <f>SUBSTITUTE("Sp.man: 0.00%",".",IF(VALUE("1.2")=1.2,".",","),2)</f>
        <v>Sp.man: 0.00%</v>
      </c>
      <c r="G127" s="31" t="str">
        <f>SUBSTITUTE("Sp.uti: 0.00%",".",IF(VALUE("1.2")=1.2,".",","),2)</f>
        <v>Sp.uti: 0.00%</v>
      </c>
    </row>
    <row r="128" spans="1:9" x14ac:dyDescent="0.25">
      <c r="A128" s="60" t="s">
        <v>581</v>
      </c>
      <c r="B128" s="61"/>
      <c r="C128" s="61"/>
      <c r="D128" s="61"/>
      <c r="E128" s="61"/>
      <c r="F128" s="61"/>
      <c r="G128" s="61"/>
    </row>
    <row r="129" spans="1:9" x14ac:dyDescent="0.25">
      <c r="A129" s="61"/>
      <c r="B129" s="61"/>
      <c r="C129" s="61"/>
      <c r="D129" s="61"/>
      <c r="E129" s="61"/>
      <c r="F129" s="61"/>
      <c r="G129" s="61"/>
    </row>
    <row r="130" spans="1:9" x14ac:dyDescent="0.25">
      <c r="A130" s="62" t="s">
        <v>582</v>
      </c>
      <c r="B130" s="63"/>
      <c r="C130" s="63"/>
      <c r="D130" s="63"/>
      <c r="E130" s="63"/>
      <c r="F130" s="63"/>
      <c r="G130" s="63"/>
      <c r="H130" s="33"/>
      <c r="I130" s="34"/>
    </row>
    <row r="131" spans="1:9" x14ac:dyDescent="0.25">
      <c r="B131" s="2">
        <v>27</v>
      </c>
      <c r="C131" s="3" t="s">
        <v>583</v>
      </c>
      <c r="D131" s="5" t="s">
        <v>204</v>
      </c>
      <c r="G131" s="6">
        <v>1</v>
      </c>
    </row>
    <row r="132" spans="1:9" x14ac:dyDescent="0.25">
      <c r="D132" s="31" t="str">
        <f>SUBSTITUTE("Sp.mat: 0.00%",".",IF(VALUE("1.2")=1.2,".",","),2)</f>
        <v>Sp.mat: 0.00%</v>
      </c>
      <c r="F132" s="31" t="str">
        <f>SUBSTITUTE("Sp.man: 0.00%",".",IF(VALUE("1.2")=1.2,".",","),2)</f>
        <v>Sp.man: 0.00%</v>
      </c>
      <c r="G132" s="31" t="str">
        <f>SUBSTITUTE("Sp.uti: 0.00%",".",IF(VALUE("1.2")=1.2,".",","),2)</f>
        <v>Sp.uti: 0.00%</v>
      </c>
    </row>
    <row r="133" spans="1:9" x14ac:dyDescent="0.25">
      <c r="A133" s="60" t="s">
        <v>584</v>
      </c>
      <c r="B133" s="61"/>
      <c r="C133" s="61"/>
      <c r="D133" s="61"/>
      <c r="E133" s="61"/>
      <c r="F133" s="61"/>
      <c r="G133" s="61"/>
    </row>
    <row r="134" spans="1:9" x14ac:dyDescent="0.25">
      <c r="A134" s="61"/>
      <c r="B134" s="61"/>
      <c r="C134" s="61"/>
      <c r="D134" s="61"/>
      <c r="E134" s="61"/>
      <c r="F134" s="61"/>
      <c r="G134" s="61"/>
    </row>
    <row r="135" spans="1:9" x14ac:dyDescent="0.25">
      <c r="A135" s="62" t="s">
        <v>27</v>
      </c>
      <c r="B135" s="63"/>
      <c r="C135" s="63"/>
      <c r="D135" s="63"/>
      <c r="E135" s="63"/>
      <c r="F135" s="63"/>
      <c r="G135" s="63"/>
      <c r="H135" s="33"/>
      <c r="I135" s="34"/>
    </row>
    <row r="136" spans="1:9" x14ac:dyDescent="0.25">
      <c r="B136" s="2">
        <v>28</v>
      </c>
      <c r="C136" s="3" t="s">
        <v>518</v>
      </c>
      <c r="D136" s="5" t="s">
        <v>204</v>
      </c>
      <c r="G136" s="6">
        <v>1</v>
      </c>
    </row>
    <row r="137" spans="1:9" x14ac:dyDescent="0.25">
      <c r="D137" s="31" t="str">
        <f>SUBSTITUTE("Sp.mat: 0.00%",".",IF(VALUE("1.2")=1.2,".",","),2)</f>
        <v>Sp.mat: 0.00%</v>
      </c>
      <c r="F137" s="31" t="str">
        <f>SUBSTITUTE("Sp.man: 0.00%",".",IF(VALUE("1.2")=1.2,".",","),2)</f>
        <v>Sp.man: 0.00%</v>
      </c>
      <c r="G137" s="31" t="str">
        <f>SUBSTITUTE("Sp.uti: 0.00%",".",IF(VALUE("1.2")=1.2,".",","),2)</f>
        <v>Sp.uti: 0.00%</v>
      </c>
    </row>
    <row r="138" spans="1:9" x14ac:dyDescent="0.25">
      <c r="A138" s="60" t="s">
        <v>585</v>
      </c>
      <c r="B138" s="61"/>
      <c r="C138" s="61"/>
      <c r="D138" s="61"/>
      <c r="E138" s="61"/>
      <c r="F138" s="61"/>
      <c r="G138" s="61"/>
    </row>
    <row r="139" spans="1:9" x14ac:dyDescent="0.25">
      <c r="A139" s="61"/>
      <c r="B139" s="61"/>
      <c r="C139" s="61"/>
      <c r="D139" s="61"/>
      <c r="E139" s="61"/>
      <c r="F139" s="61"/>
      <c r="G139" s="61"/>
    </row>
    <row r="140" spans="1:9" x14ac:dyDescent="0.25">
      <c r="A140" s="64" t="s">
        <v>27</v>
      </c>
      <c r="B140" s="65"/>
      <c r="C140" s="65"/>
      <c r="D140" s="65"/>
      <c r="E140" s="65"/>
      <c r="F140" s="65"/>
      <c r="G140" s="65"/>
      <c r="H140" s="35"/>
      <c r="I140" s="36"/>
    </row>
    <row r="141" spans="1:9" x14ac:dyDescent="0.25">
      <c r="A141" s="67" t="s">
        <v>520</v>
      </c>
      <c r="B141" s="67"/>
      <c r="C141" s="67"/>
      <c r="D141" s="67"/>
      <c r="E141" s="67"/>
      <c r="F141" s="67"/>
      <c r="G141" s="67"/>
      <c r="H141" s="67"/>
      <c r="I141" s="67"/>
    </row>
    <row r="142" spans="1:9" x14ac:dyDescent="0.25">
      <c r="B142" s="2">
        <v>29</v>
      </c>
      <c r="C142" s="3" t="s">
        <v>586</v>
      </c>
      <c r="D142" s="5" t="s">
        <v>204</v>
      </c>
      <c r="G142" s="6">
        <v>1</v>
      </c>
    </row>
    <row r="143" spans="1:9" x14ac:dyDescent="0.25">
      <c r="D143" s="31" t="str">
        <f>SUBSTITUTE("Sp.mat: 0.00%",".",IF(VALUE("1.2")=1.2,".",","),2)</f>
        <v>Sp.mat: 0.00%</v>
      </c>
      <c r="F143" s="31" t="str">
        <f>SUBSTITUTE("Sp.man: 0.00%",".",IF(VALUE("1.2")=1.2,".",","),2)</f>
        <v>Sp.man: 0.00%</v>
      </c>
      <c r="G143" s="31" t="str">
        <f>SUBSTITUTE("Sp.uti: 0.00%",".",IF(VALUE("1.2")=1.2,".",","),2)</f>
        <v>Sp.uti: 0.00%</v>
      </c>
    </row>
    <row r="144" spans="1:9" x14ac:dyDescent="0.25">
      <c r="A144" s="60" t="s">
        <v>587</v>
      </c>
      <c r="B144" s="61"/>
      <c r="C144" s="61"/>
      <c r="D144" s="61"/>
      <c r="E144" s="61"/>
      <c r="F144" s="61"/>
      <c r="G144" s="61"/>
    </row>
    <row r="145" spans="1:9" x14ac:dyDescent="0.25">
      <c r="A145" s="61"/>
      <c r="B145" s="61"/>
      <c r="C145" s="61"/>
      <c r="D145" s="61"/>
      <c r="E145" s="61"/>
      <c r="F145" s="61"/>
      <c r="G145" s="61"/>
    </row>
    <row r="146" spans="1:9" x14ac:dyDescent="0.25">
      <c r="A146" s="64" t="s">
        <v>27</v>
      </c>
      <c r="B146" s="65"/>
      <c r="C146" s="65"/>
      <c r="D146" s="65"/>
      <c r="E146" s="65"/>
      <c r="F146" s="65"/>
      <c r="G146" s="65"/>
      <c r="H146" s="35"/>
      <c r="I146" s="36"/>
    </row>
    <row r="147" spans="1:9" x14ac:dyDescent="0.25">
      <c r="A147" s="67" t="s">
        <v>520</v>
      </c>
      <c r="B147" s="67"/>
      <c r="C147" s="67"/>
      <c r="D147" s="67"/>
      <c r="E147" s="67"/>
      <c r="F147" s="67"/>
      <c r="G147" s="67"/>
      <c r="H147" s="67"/>
      <c r="I147" s="67"/>
    </row>
    <row r="148" spans="1:9" x14ac:dyDescent="0.25">
      <c r="B148" s="2">
        <v>30</v>
      </c>
      <c r="C148" s="3" t="s">
        <v>588</v>
      </c>
      <c r="D148" s="5" t="s">
        <v>204</v>
      </c>
      <c r="G148" s="6">
        <v>2</v>
      </c>
    </row>
    <row r="149" spans="1:9" x14ac:dyDescent="0.25">
      <c r="D149" s="31" t="str">
        <f>SUBSTITUTE("Sp.mat: 0.00%",".",IF(VALUE("1.2")=1.2,".",","),2)</f>
        <v>Sp.mat: 0.00%</v>
      </c>
      <c r="F149" s="31" t="str">
        <f>SUBSTITUTE("Sp.man: 0.00%",".",IF(VALUE("1.2")=1.2,".",","),2)</f>
        <v>Sp.man: 0.00%</v>
      </c>
      <c r="G149" s="31" t="str">
        <f>SUBSTITUTE("Sp.uti: 0.00%",".",IF(VALUE("1.2")=1.2,".",","),2)</f>
        <v>Sp.uti: 0.00%</v>
      </c>
    </row>
    <row r="150" spans="1:9" x14ac:dyDescent="0.25">
      <c r="A150" s="60" t="s">
        <v>589</v>
      </c>
      <c r="B150" s="61"/>
      <c r="C150" s="61"/>
      <c r="D150" s="61"/>
      <c r="E150" s="61"/>
      <c r="F150" s="61"/>
      <c r="G150" s="61"/>
    </row>
    <row r="151" spans="1:9" x14ac:dyDescent="0.25">
      <c r="A151" s="61"/>
      <c r="B151" s="61"/>
      <c r="C151" s="61"/>
      <c r="D151" s="61"/>
      <c r="E151" s="61"/>
      <c r="F151" s="61"/>
      <c r="G151" s="61"/>
    </row>
    <row r="152" spans="1:9" x14ac:dyDescent="0.25">
      <c r="A152" s="62" t="s">
        <v>27</v>
      </c>
      <c r="B152" s="63"/>
      <c r="C152" s="63"/>
      <c r="D152" s="63"/>
      <c r="E152" s="63"/>
      <c r="F152" s="63"/>
      <c r="G152" s="63"/>
      <c r="H152" s="33"/>
      <c r="I152" s="34"/>
    </row>
    <row r="153" spans="1:9" x14ac:dyDescent="0.25">
      <c r="B153" s="2">
        <v>31</v>
      </c>
      <c r="C153" s="3" t="s">
        <v>590</v>
      </c>
      <c r="D153" s="5" t="s">
        <v>204</v>
      </c>
      <c r="G153" s="6">
        <v>1</v>
      </c>
    </row>
    <row r="154" spans="1:9" x14ac:dyDescent="0.25">
      <c r="D154" s="31" t="str">
        <f>SUBSTITUTE("Sp.mat: -100.00%",".",IF(VALUE("1.2")=1.2,".",","),2)</f>
        <v>Sp.mat: -100.00%</v>
      </c>
      <c r="F154" s="31" t="str">
        <f>SUBSTITUTE("Sp.man: 0.00%",".",IF(VALUE("1.2")=1.2,".",","),2)</f>
        <v>Sp.man: 0.00%</v>
      </c>
      <c r="G154" s="31" t="str">
        <f>SUBSTITUTE("Sp.uti: 0.00%",".",IF(VALUE("1.2")=1.2,".",","),2)</f>
        <v>Sp.uti: 0.00%</v>
      </c>
    </row>
    <row r="155" spans="1:9" x14ac:dyDescent="0.25">
      <c r="A155" s="60" t="s">
        <v>591</v>
      </c>
      <c r="B155" s="61"/>
      <c r="C155" s="61"/>
      <c r="D155" s="61"/>
      <c r="E155" s="61"/>
      <c r="F155" s="61"/>
      <c r="G155" s="61"/>
    </row>
    <row r="156" spans="1:9" x14ac:dyDescent="0.25">
      <c r="A156" s="61"/>
      <c r="B156" s="61"/>
      <c r="C156" s="61"/>
      <c r="D156" s="61"/>
      <c r="E156" s="61"/>
      <c r="F156" s="61"/>
      <c r="G156" s="61"/>
    </row>
    <row r="157" spans="1:9" x14ac:dyDescent="0.25">
      <c r="A157" s="62" t="s">
        <v>592</v>
      </c>
      <c r="B157" s="63"/>
      <c r="C157" s="63"/>
      <c r="D157" s="63"/>
      <c r="E157" s="63"/>
      <c r="F157" s="63"/>
      <c r="G157" s="63"/>
      <c r="H157" s="33"/>
      <c r="I157" s="34"/>
    </row>
    <row r="158" spans="1:9" x14ac:dyDescent="0.25">
      <c r="B158" s="2">
        <v>32</v>
      </c>
      <c r="C158" s="3" t="s">
        <v>593</v>
      </c>
      <c r="D158" s="5" t="s">
        <v>204</v>
      </c>
      <c r="G158" s="6">
        <v>1</v>
      </c>
    </row>
    <row r="159" spans="1:9" x14ac:dyDescent="0.25">
      <c r="D159" s="31" t="str">
        <f>SUBSTITUTE("Sp.mat: 0.00%",".",IF(VALUE("1.2")=1.2,".",","),2)</f>
        <v>Sp.mat: 0.00%</v>
      </c>
      <c r="F159" s="31" t="str">
        <f>SUBSTITUTE("Sp.man: 0.00%",".",IF(VALUE("1.2")=1.2,".",","),2)</f>
        <v>Sp.man: 0.00%</v>
      </c>
      <c r="G159" s="31" t="str">
        <f>SUBSTITUTE("Sp.uti: 0.00%",".",IF(VALUE("1.2")=1.2,".",","),2)</f>
        <v>Sp.uti: 0.00%</v>
      </c>
    </row>
    <row r="160" spans="1:9" x14ac:dyDescent="0.25">
      <c r="A160" s="60" t="s">
        <v>594</v>
      </c>
      <c r="B160" s="61"/>
      <c r="C160" s="61"/>
      <c r="D160" s="61"/>
      <c r="E160" s="61"/>
      <c r="F160" s="61"/>
      <c r="G160" s="61"/>
    </row>
    <row r="161" spans="1:9" x14ac:dyDescent="0.25">
      <c r="A161" s="61"/>
      <c r="B161" s="61"/>
      <c r="C161" s="61"/>
      <c r="D161" s="61"/>
      <c r="E161" s="61"/>
      <c r="F161" s="61"/>
      <c r="G161" s="61"/>
    </row>
    <row r="162" spans="1:9" x14ac:dyDescent="0.25">
      <c r="A162" s="62" t="s">
        <v>27</v>
      </c>
      <c r="B162" s="63"/>
      <c r="C162" s="63"/>
      <c r="D162" s="63"/>
      <c r="E162" s="63"/>
      <c r="F162" s="63"/>
      <c r="G162" s="63"/>
      <c r="H162" s="33"/>
      <c r="I162" s="34"/>
    </row>
    <row r="163" spans="1:9" x14ac:dyDescent="0.25">
      <c r="B163" s="2">
        <v>33</v>
      </c>
      <c r="C163" s="3" t="s">
        <v>595</v>
      </c>
      <c r="D163" s="5" t="s">
        <v>204</v>
      </c>
      <c r="G163" s="6">
        <v>1</v>
      </c>
    </row>
    <row r="164" spans="1:9" x14ac:dyDescent="0.25">
      <c r="D164" s="31" t="str">
        <f>SUBSTITUTE("Sp.mat: 0.00%",".",IF(VALUE("1.2")=1.2,".",","),2)</f>
        <v>Sp.mat: 0.00%</v>
      </c>
      <c r="F164" s="31" t="str">
        <f>SUBSTITUTE("Sp.man: 0.00%",".",IF(VALUE("1.2")=1.2,".",","),2)</f>
        <v>Sp.man: 0.00%</v>
      </c>
      <c r="G164" s="31" t="str">
        <f>SUBSTITUTE("Sp.uti: 0.00%",".",IF(VALUE("1.2")=1.2,".",","),2)</f>
        <v>Sp.uti: 0.00%</v>
      </c>
    </row>
    <row r="165" spans="1:9" x14ac:dyDescent="0.25">
      <c r="A165" s="60" t="s">
        <v>596</v>
      </c>
      <c r="B165" s="61"/>
      <c r="C165" s="61"/>
      <c r="D165" s="61"/>
      <c r="E165" s="61"/>
      <c r="F165" s="61"/>
      <c r="G165" s="61"/>
    </row>
    <row r="166" spans="1:9" x14ac:dyDescent="0.25">
      <c r="A166" s="61"/>
      <c r="B166" s="61"/>
      <c r="C166" s="61"/>
      <c r="D166" s="61"/>
      <c r="E166" s="61"/>
      <c r="F166" s="61"/>
      <c r="G166" s="61"/>
    </row>
    <row r="167" spans="1:9" x14ac:dyDescent="0.25">
      <c r="A167" s="62" t="s">
        <v>27</v>
      </c>
      <c r="B167" s="63"/>
      <c r="C167" s="63"/>
      <c r="D167" s="63"/>
      <c r="E167" s="63"/>
      <c r="F167" s="63"/>
      <c r="G167" s="63"/>
      <c r="H167" s="33"/>
      <c r="I167" s="34"/>
    </row>
    <row r="168" spans="1:9" x14ac:dyDescent="0.25">
      <c r="B168" s="2">
        <v>34</v>
      </c>
      <c r="C168" s="3" t="s">
        <v>564</v>
      </c>
      <c r="D168" s="5" t="s">
        <v>204</v>
      </c>
      <c r="G168" s="6">
        <v>1</v>
      </c>
    </row>
    <row r="169" spans="1:9" x14ac:dyDescent="0.25">
      <c r="D169" s="31" t="str">
        <f>SUBSTITUTE("Sp.mat: -100.00%",".",IF(VALUE("1.2")=1.2,".",","),2)</f>
        <v>Sp.mat: -100.00%</v>
      </c>
      <c r="F169" s="31" t="str">
        <f>SUBSTITUTE("Sp.man: 0.00%",".",IF(VALUE("1.2")=1.2,".",","),2)</f>
        <v>Sp.man: 0.00%</v>
      </c>
      <c r="G169" s="31" t="str">
        <f>SUBSTITUTE("Sp.uti: 0.00%",".",IF(VALUE("1.2")=1.2,".",","),2)</f>
        <v>Sp.uti: 0.00%</v>
      </c>
    </row>
    <row r="170" spans="1:9" x14ac:dyDescent="0.25">
      <c r="A170" s="60" t="s">
        <v>565</v>
      </c>
      <c r="B170" s="61"/>
      <c r="C170" s="61"/>
      <c r="D170" s="61"/>
      <c r="E170" s="61"/>
      <c r="F170" s="61"/>
      <c r="G170" s="61"/>
    </row>
    <row r="171" spans="1:9" x14ac:dyDescent="0.25">
      <c r="A171" s="61"/>
      <c r="B171" s="61"/>
      <c r="C171" s="61"/>
      <c r="D171" s="61"/>
      <c r="E171" s="61"/>
      <c r="F171" s="61"/>
      <c r="G171" s="61"/>
    </row>
    <row r="172" spans="1:9" x14ac:dyDescent="0.25">
      <c r="A172" s="62" t="s">
        <v>597</v>
      </c>
      <c r="B172" s="63"/>
      <c r="C172" s="63"/>
      <c r="D172" s="63"/>
      <c r="E172" s="63"/>
      <c r="F172" s="63"/>
      <c r="G172" s="63"/>
      <c r="H172" s="33"/>
      <c r="I172" s="34"/>
    </row>
    <row r="173" spans="1:9" x14ac:dyDescent="0.25">
      <c r="B173" s="2">
        <v>35</v>
      </c>
      <c r="C173" s="3" t="s">
        <v>598</v>
      </c>
      <c r="D173" s="5" t="s">
        <v>204</v>
      </c>
      <c r="G173" s="6">
        <v>1</v>
      </c>
    </row>
    <row r="174" spans="1:9" x14ac:dyDescent="0.25">
      <c r="D174" s="31" t="str">
        <f>SUBSTITUTE("Sp.mat: 0.00%",".",IF(VALUE("1.2")=1.2,".",","),2)</f>
        <v>Sp.mat: 0.00%</v>
      </c>
      <c r="F174" s="31" t="str">
        <f>SUBSTITUTE("Sp.man: 0.00%",".",IF(VALUE("1.2")=1.2,".",","),2)</f>
        <v>Sp.man: 0.00%</v>
      </c>
      <c r="G174" s="31" t="str">
        <f>SUBSTITUTE("Sp.uti: 0.00%",".",IF(VALUE("1.2")=1.2,".",","),2)</f>
        <v>Sp.uti: 0.00%</v>
      </c>
    </row>
    <row r="175" spans="1:9" x14ac:dyDescent="0.25">
      <c r="A175" s="60" t="s">
        <v>599</v>
      </c>
      <c r="B175" s="61"/>
      <c r="C175" s="61"/>
      <c r="D175" s="61"/>
      <c r="E175" s="61"/>
      <c r="F175" s="61"/>
      <c r="G175" s="61"/>
    </row>
    <row r="176" spans="1:9" x14ac:dyDescent="0.25">
      <c r="A176" s="61"/>
      <c r="B176" s="61"/>
      <c r="C176" s="61"/>
      <c r="D176" s="61"/>
      <c r="E176" s="61"/>
      <c r="F176" s="61"/>
      <c r="G176" s="61"/>
    </row>
    <row r="177" spans="1:9" x14ac:dyDescent="0.25">
      <c r="A177" s="62" t="s">
        <v>27</v>
      </c>
      <c r="B177" s="63"/>
      <c r="C177" s="63"/>
      <c r="D177" s="63"/>
      <c r="E177" s="63"/>
      <c r="F177" s="63"/>
      <c r="G177" s="63"/>
      <c r="H177" s="33"/>
      <c r="I177" s="34"/>
    </row>
    <row r="178" spans="1:9" x14ac:dyDescent="0.25">
      <c r="B178" s="2">
        <v>36</v>
      </c>
      <c r="C178" s="3" t="s">
        <v>521</v>
      </c>
      <c r="D178" s="5" t="s">
        <v>204</v>
      </c>
      <c r="G178" s="6">
        <v>1</v>
      </c>
    </row>
    <row r="179" spans="1:9" x14ac:dyDescent="0.25">
      <c r="D179" s="31" t="str">
        <f>SUBSTITUTE("Sp.mat: -100.00%",".",IF(VALUE("1.2")=1.2,".",","),2)</f>
        <v>Sp.mat: -100.00%</v>
      </c>
      <c r="F179" s="31" t="str">
        <f>SUBSTITUTE("Sp.man: 0.00%",".",IF(VALUE("1.2")=1.2,".",","),2)</f>
        <v>Sp.man: 0.00%</v>
      </c>
      <c r="G179" s="31" t="str">
        <f>SUBSTITUTE("Sp.uti: 0.00%",".",IF(VALUE("1.2")=1.2,".",","),2)</f>
        <v>Sp.uti: 0.00%</v>
      </c>
    </row>
    <row r="180" spans="1:9" x14ac:dyDescent="0.25">
      <c r="A180" s="60" t="s">
        <v>522</v>
      </c>
      <c r="B180" s="61"/>
      <c r="C180" s="61"/>
      <c r="D180" s="61"/>
      <c r="E180" s="61"/>
      <c r="F180" s="61"/>
      <c r="G180" s="61"/>
    </row>
    <row r="181" spans="1:9" x14ac:dyDescent="0.25">
      <c r="A181" s="61"/>
      <c r="B181" s="61"/>
      <c r="C181" s="61"/>
      <c r="D181" s="61"/>
      <c r="E181" s="61"/>
      <c r="F181" s="61"/>
      <c r="G181" s="61"/>
    </row>
    <row r="182" spans="1:9" x14ac:dyDescent="0.25">
      <c r="A182" s="62" t="s">
        <v>600</v>
      </c>
      <c r="B182" s="63"/>
      <c r="C182" s="63"/>
      <c r="D182" s="63"/>
      <c r="E182" s="63"/>
      <c r="F182" s="63"/>
      <c r="G182" s="63"/>
      <c r="H182" s="33"/>
      <c r="I182" s="34"/>
    </row>
    <row r="183" spans="1:9" x14ac:dyDescent="0.25">
      <c r="B183" s="2">
        <v>37</v>
      </c>
      <c r="C183" s="3" t="s">
        <v>524</v>
      </c>
      <c r="D183" s="5" t="s">
        <v>204</v>
      </c>
      <c r="G183" s="6">
        <v>1</v>
      </c>
    </row>
    <row r="184" spans="1:9" x14ac:dyDescent="0.25">
      <c r="D184" s="31" t="str">
        <f>SUBSTITUTE("Sp.mat: 0.00%",".",IF(VALUE("1.2")=1.2,".",","),2)</f>
        <v>Sp.mat: 0.00%</v>
      </c>
      <c r="F184" s="31" t="str">
        <f>SUBSTITUTE("Sp.man: 0.00%",".",IF(VALUE("1.2")=1.2,".",","),2)</f>
        <v>Sp.man: 0.00%</v>
      </c>
      <c r="G184" s="31" t="str">
        <f>SUBSTITUTE("Sp.uti: 0.00%",".",IF(VALUE("1.2")=1.2,".",","),2)</f>
        <v>Sp.uti: 0.00%</v>
      </c>
    </row>
    <row r="185" spans="1:9" x14ac:dyDescent="0.25">
      <c r="A185" s="60" t="s">
        <v>525</v>
      </c>
      <c r="B185" s="61"/>
      <c r="C185" s="61"/>
      <c r="D185" s="61"/>
      <c r="E185" s="61"/>
      <c r="F185" s="61"/>
      <c r="G185" s="61"/>
    </row>
    <row r="186" spans="1:9" x14ac:dyDescent="0.25">
      <c r="A186" s="61"/>
      <c r="B186" s="61"/>
      <c r="C186" s="61"/>
      <c r="D186" s="61"/>
      <c r="E186" s="61"/>
      <c r="F186" s="61"/>
      <c r="G186" s="61"/>
    </row>
    <row r="187" spans="1:9" x14ac:dyDescent="0.25">
      <c r="A187" s="62" t="s">
        <v>27</v>
      </c>
      <c r="B187" s="63"/>
      <c r="C187" s="63"/>
      <c r="D187" s="63"/>
      <c r="E187" s="63"/>
      <c r="F187" s="63"/>
      <c r="G187" s="63"/>
      <c r="H187" s="33"/>
      <c r="I187" s="34"/>
    </row>
    <row r="188" spans="1:9" x14ac:dyDescent="0.25">
      <c r="B188" s="2">
        <v>38</v>
      </c>
      <c r="C188" s="3" t="s">
        <v>601</v>
      </c>
      <c r="D188" s="5" t="s">
        <v>204</v>
      </c>
      <c r="G188" s="6">
        <v>11</v>
      </c>
    </row>
    <row r="189" spans="1:9" x14ac:dyDescent="0.25">
      <c r="D189" s="31" t="str">
        <f>SUBSTITUTE("Sp.mat: 0.00%",".",IF(VALUE("1.2")=1.2,".",","),2)</f>
        <v>Sp.mat: 0.00%</v>
      </c>
      <c r="F189" s="31" t="str">
        <f>SUBSTITUTE("Sp.man: 0.00%",".",IF(VALUE("1.2")=1.2,".",","),2)</f>
        <v>Sp.man: 0.00%</v>
      </c>
      <c r="G189" s="31" t="str">
        <f>SUBSTITUTE("Sp.uti: 0.00%",".",IF(VALUE("1.2")=1.2,".",","),2)</f>
        <v>Sp.uti: 0.00%</v>
      </c>
    </row>
    <row r="190" spans="1:9" x14ac:dyDescent="0.25">
      <c r="A190" s="60" t="s">
        <v>602</v>
      </c>
      <c r="B190" s="61"/>
      <c r="C190" s="61"/>
      <c r="D190" s="61"/>
      <c r="E190" s="61"/>
      <c r="F190" s="61"/>
      <c r="G190" s="61"/>
    </row>
    <row r="191" spans="1:9" x14ac:dyDescent="0.25">
      <c r="A191" s="61"/>
      <c r="B191" s="61"/>
      <c r="C191" s="61"/>
      <c r="D191" s="61"/>
      <c r="E191" s="61"/>
      <c r="F191" s="61"/>
      <c r="G191" s="61"/>
    </row>
    <row r="192" spans="1:9" x14ac:dyDescent="0.25">
      <c r="A192" s="64" t="s">
        <v>603</v>
      </c>
      <c r="B192" s="65"/>
      <c r="C192" s="65"/>
      <c r="D192" s="65"/>
      <c r="E192" s="65"/>
      <c r="F192" s="65"/>
      <c r="G192" s="65"/>
      <c r="H192" s="35"/>
      <c r="I192" s="36"/>
    </row>
    <row r="193" spans="1:9" x14ac:dyDescent="0.25">
      <c r="A193" s="67" t="s">
        <v>604</v>
      </c>
      <c r="B193" s="67"/>
      <c r="C193" s="67"/>
      <c r="D193" s="67"/>
      <c r="E193" s="67"/>
      <c r="F193" s="67"/>
      <c r="G193" s="67"/>
      <c r="H193" s="67"/>
      <c r="I193" s="67"/>
    </row>
    <row r="194" spans="1:9" x14ac:dyDescent="0.25">
      <c r="B194" s="2">
        <v>39</v>
      </c>
      <c r="C194" s="3" t="s">
        <v>605</v>
      </c>
      <c r="D194" s="5" t="s">
        <v>204</v>
      </c>
      <c r="G194" s="6">
        <v>8</v>
      </c>
    </row>
    <row r="195" spans="1:9" x14ac:dyDescent="0.25">
      <c r="D195" s="31" t="str">
        <f>SUBSTITUTE("Sp.mat: 0.00%",".",IF(VALUE("1.2")=1.2,".",","),2)</f>
        <v>Sp.mat: 0.00%</v>
      </c>
      <c r="F195" s="31" t="str">
        <f>SUBSTITUTE("Sp.man: 0.00%",".",IF(VALUE("1.2")=1.2,".",","),2)</f>
        <v>Sp.man: 0.00%</v>
      </c>
      <c r="G195" s="31" t="str">
        <f>SUBSTITUTE("Sp.uti: 0.00%",".",IF(VALUE("1.2")=1.2,".",","),2)</f>
        <v>Sp.uti: 0.00%</v>
      </c>
    </row>
    <row r="196" spans="1:9" x14ac:dyDescent="0.25">
      <c r="A196" s="60" t="s">
        <v>606</v>
      </c>
      <c r="B196" s="61"/>
      <c r="C196" s="61"/>
      <c r="D196" s="61"/>
      <c r="E196" s="61"/>
      <c r="F196" s="61"/>
      <c r="G196" s="61"/>
    </row>
    <row r="197" spans="1:9" x14ac:dyDescent="0.25">
      <c r="A197" s="61"/>
      <c r="B197" s="61"/>
      <c r="C197" s="61"/>
      <c r="D197" s="61"/>
      <c r="E197" s="61"/>
      <c r="F197" s="61"/>
      <c r="G197" s="61"/>
    </row>
    <row r="198" spans="1:9" x14ac:dyDescent="0.25">
      <c r="A198" s="64" t="s">
        <v>607</v>
      </c>
      <c r="B198" s="65"/>
      <c r="C198" s="65"/>
      <c r="D198" s="65"/>
      <c r="E198" s="65"/>
      <c r="F198" s="65"/>
      <c r="G198" s="65"/>
      <c r="H198" s="35"/>
      <c r="I198" s="36"/>
    </row>
    <row r="199" spans="1:9" x14ac:dyDescent="0.25">
      <c r="A199" s="67" t="s">
        <v>608</v>
      </c>
      <c r="B199" s="67"/>
      <c r="C199" s="67"/>
      <c r="D199" s="67"/>
      <c r="E199" s="67"/>
      <c r="F199" s="67"/>
      <c r="G199" s="67"/>
      <c r="H199" s="67"/>
      <c r="I199" s="67"/>
    </row>
    <row r="200" spans="1:9" x14ac:dyDescent="0.25">
      <c r="B200" s="2">
        <v>40</v>
      </c>
      <c r="C200" s="3" t="s">
        <v>609</v>
      </c>
      <c r="D200" s="5" t="s">
        <v>204</v>
      </c>
      <c r="G200" s="6">
        <v>1</v>
      </c>
    </row>
    <row r="201" spans="1:9" x14ac:dyDescent="0.25">
      <c r="D201" s="31" t="str">
        <f>SUBSTITUTE("Sp.mat: 0.00%",".",IF(VALUE("1.2")=1.2,".",","),2)</f>
        <v>Sp.mat: 0.00%</v>
      </c>
      <c r="F201" s="31" t="str">
        <f>SUBSTITUTE("Sp.man: 0.00%",".",IF(VALUE("1.2")=1.2,".",","),2)</f>
        <v>Sp.man: 0.00%</v>
      </c>
      <c r="G201" s="31" t="str">
        <f>SUBSTITUTE("Sp.uti: 0.00%",".",IF(VALUE("1.2")=1.2,".",","),2)</f>
        <v>Sp.uti: 0.00%</v>
      </c>
    </row>
    <row r="202" spans="1:9" x14ac:dyDescent="0.25">
      <c r="A202" s="60" t="s">
        <v>610</v>
      </c>
      <c r="B202" s="61"/>
      <c r="C202" s="61"/>
      <c r="D202" s="61"/>
      <c r="E202" s="61"/>
      <c r="F202" s="61"/>
      <c r="G202" s="61"/>
    </row>
    <row r="203" spans="1:9" x14ac:dyDescent="0.25">
      <c r="A203" s="61"/>
      <c r="B203" s="61"/>
      <c r="C203" s="61"/>
      <c r="D203" s="61"/>
      <c r="E203" s="61"/>
      <c r="F203" s="61"/>
      <c r="G203" s="61"/>
    </row>
    <row r="204" spans="1:9" x14ac:dyDescent="0.25">
      <c r="A204" s="62" t="s">
        <v>611</v>
      </c>
      <c r="B204" s="63"/>
      <c r="C204" s="63"/>
      <c r="D204" s="63"/>
      <c r="E204" s="63"/>
      <c r="F204" s="63"/>
      <c r="G204" s="63"/>
      <c r="H204" s="33"/>
      <c r="I204" s="34"/>
    </row>
    <row r="205" spans="1:9" x14ac:dyDescent="0.25">
      <c r="B205" s="2">
        <v>41</v>
      </c>
      <c r="C205" s="3" t="s">
        <v>612</v>
      </c>
      <c r="D205" s="5" t="s">
        <v>204</v>
      </c>
      <c r="G205" s="6">
        <v>1</v>
      </c>
    </row>
    <row r="206" spans="1:9" x14ac:dyDescent="0.25">
      <c r="D206" s="31" t="str">
        <f>SUBSTITUTE("Sp.mat: 0.00%",".",IF(VALUE("1.2")=1.2,".",","),2)</f>
        <v>Sp.mat: 0.00%</v>
      </c>
      <c r="F206" s="31" t="str">
        <f>SUBSTITUTE("Sp.man: 0.00%",".",IF(VALUE("1.2")=1.2,".",","),2)</f>
        <v>Sp.man: 0.00%</v>
      </c>
      <c r="G206" s="31" t="str">
        <f>SUBSTITUTE("Sp.uti: 0.00%",".",IF(VALUE("1.2")=1.2,".",","),2)</f>
        <v>Sp.uti: 0.00%</v>
      </c>
    </row>
    <row r="207" spans="1:9" x14ac:dyDescent="0.25">
      <c r="A207" s="60" t="s">
        <v>613</v>
      </c>
      <c r="B207" s="61"/>
      <c r="C207" s="61"/>
      <c r="D207" s="61"/>
      <c r="E207" s="61"/>
      <c r="F207" s="61"/>
      <c r="G207" s="61"/>
    </row>
    <row r="208" spans="1:9" x14ac:dyDescent="0.25">
      <c r="A208" s="61"/>
      <c r="B208" s="61"/>
      <c r="C208" s="61"/>
      <c r="D208" s="61"/>
      <c r="E208" s="61"/>
      <c r="F208" s="61"/>
      <c r="G208" s="61"/>
    </row>
    <row r="209" spans="1:9" x14ac:dyDescent="0.25">
      <c r="A209" s="62" t="s">
        <v>27</v>
      </c>
      <c r="B209" s="63"/>
      <c r="C209" s="63"/>
      <c r="D209" s="63"/>
      <c r="E209" s="63"/>
      <c r="F209" s="63"/>
      <c r="G209" s="63"/>
      <c r="H209" s="33"/>
      <c r="I209" s="34"/>
    </row>
    <row r="210" spans="1:9" x14ac:dyDescent="0.25">
      <c r="B210" s="2">
        <v>42</v>
      </c>
      <c r="C210" s="3" t="s">
        <v>614</v>
      </c>
      <c r="D210" s="5" t="s">
        <v>204</v>
      </c>
      <c r="G210" s="6">
        <v>1</v>
      </c>
    </row>
    <row r="211" spans="1:9" x14ac:dyDescent="0.25">
      <c r="D211" s="31" t="str">
        <f>SUBSTITUTE("Sp.mat: 0.00%",".",IF(VALUE("1.2")=1.2,".",","),2)</f>
        <v>Sp.mat: 0.00%</v>
      </c>
      <c r="F211" s="31" t="str">
        <f>SUBSTITUTE("Sp.man: 0.00%",".",IF(VALUE("1.2")=1.2,".",","),2)</f>
        <v>Sp.man: 0.00%</v>
      </c>
      <c r="G211" s="31" t="str">
        <f>SUBSTITUTE("Sp.uti: 0.00%",".",IF(VALUE("1.2")=1.2,".",","),2)</f>
        <v>Sp.uti: 0.00%</v>
      </c>
    </row>
    <row r="212" spans="1:9" x14ac:dyDescent="0.25">
      <c r="A212" s="60" t="s">
        <v>615</v>
      </c>
      <c r="B212" s="61"/>
      <c r="C212" s="61"/>
      <c r="D212" s="61"/>
      <c r="E212" s="61"/>
      <c r="F212" s="61"/>
      <c r="G212" s="61"/>
    </row>
    <row r="213" spans="1:9" x14ac:dyDescent="0.25">
      <c r="A213" s="61"/>
      <c r="B213" s="61"/>
      <c r="C213" s="61"/>
      <c r="D213" s="61"/>
      <c r="E213" s="61"/>
      <c r="F213" s="61"/>
      <c r="G213" s="61"/>
    </row>
    <row r="214" spans="1:9" x14ac:dyDescent="0.25">
      <c r="A214" s="62" t="s">
        <v>616</v>
      </c>
      <c r="B214" s="63"/>
      <c r="C214" s="63"/>
      <c r="D214" s="63"/>
      <c r="E214" s="63"/>
      <c r="F214" s="63"/>
      <c r="G214" s="63"/>
      <c r="H214" s="33"/>
      <c r="I214" s="34"/>
    </row>
    <row r="215" spans="1:9" x14ac:dyDescent="0.25">
      <c r="B215" s="2">
        <v>45</v>
      </c>
      <c r="C215" s="3" t="s">
        <v>590</v>
      </c>
      <c r="D215" s="5" t="s">
        <v>204</v>
      </c>
      <c r="G215" s="6">
        <v>3</v>
      </c>
    </row>
    <row r="216" spans="1:9" x14ac:dyDescent="0.25">
      <c r="D216" s="31" t="str">
        <f>SUBSTITUTE("Sp.mat: -100.00%",".",IF(VALUE("1.2")=1.2,".",","),2)</f>
        <v>Sp.mat: -100.00%</v>
      </c>
      <c r="F216" s="31" t="str">
        <f>SUBSTITUTE("Sp.man: 0.00%",".",IF(VALUE("1.2")=1.2,".",","),2)</f>
        <v>Sp.man: 0.00%</v>
      </c>
      <c r="G216" s="31" t="str">
        <f>SUBSTITUTE("Sp.uti: 0.00%",".",IF(VALUE("1.2")=1.2,".",","),2)</f>
        <v>Sp.uti: 0.00%</v>
      </c>
    </row>
    <row r="217" spans="1:9" x14ac:dyDescent="0.25">
      <c r="A217" s="60" t="s">
        <v>591</v>
      </c>
      <c r="B217" s="61"/>
      <c r="C217" s="61"/>
      <c r="D217" s="61"/>
      <c r="E217" s="61"/>
      <c r="F217" s="61"/>
      <c r="G217" s="61"/>
    </row>
    <row r="218" spans="1:9" x14ac:dyDescent="0.25">
      <c r="A218" s="61"/>
      <c r="B218" s="61"/>
      <c r="C218" s="61"/>
      <c r="D218" s="61"/>
      <c r="E218" s="61"/>
      <c r="F218" s="61"/>
      <c r="G218" s="61"/>
    </row>
    <row r="219" spans="1:9" x14ac:dyDescent="0.25">
      <c r="A219" s="62" t="s">
        <v>27</v>
      </c>
      <c r="B219" s="63"/>
      <c r="C219" s="63"/>
      <c r="D219" s="63"/>
      <c r="E219" s="63"/>
      <c r="F219" s="63"/>
      <c r="G219" s="63"/>
      <c r="H219" s="33"/>
      <c r="I219" s="34"/>
    </row>
    <row r="220" spans="1:9" x14ac:dyDescent="0.25">
      <c r="B220" s="2">
        <v>46</v>
      </c>
      <c r="C220" s="3" t="s">
        <v>617</v>
      </c>
      <c r="D220" s="5" t="s">
        <v>204</v>
      </c>
      <c r="G220" s="6">
        <v>3</v>
      </c>
    </row>
    <row r="221" spans="1:9" x14ac:dyDescent="0.25">
      <c r="D221" s="31" t="str">
        <f>SUBSTITUTE("Sp.mat: 0.00%",".",IF(VALUE("1.2")=1.2,".",","),2)</f>
        <v>Sp.mat: 0.00%</v>
      </c>
      <c r="F221" s="31" t="str">
        <f>SUBSTITUTE("Sp.man: 0.00%",".",IF(VALUE("1.2")=1.2,".",","),2)</f>
        <v>Sp.man: 0.00%</v>
      </c>
      <c r="G221" s="31" t="str">
        <f>SUBSTITUTE("Sp.uti: 0.00%",".",IF(VALUE("1.2")=1.2,".",","),2)</f>
        <v>Sp.uti: 0.00%</v>
      </c>
    </row>
    <row r="222" spans="1:9" x14ac:dyDescent="0.25">
      <c r="A222" s="60" t="s">
        <v>618</v>
      </c>
      <c r="B222" s="61"/>
      <c r="C222" s="61"/>
      <c r="D222" s="61"/>
      <c r="E222" s="61"/>
      <c r="F222" s="61"/>
      <c r="G222" s="61"/>
    </row>
    <row r="223" spans="1:9" x14ac:dyDescent="0.25">
      <c r="A223" s="61"/>
      <c r="B223" s="61"/>
      <c r="C223" s="61"/>
      <c r="D223" s="61"/>
      <c r="E223" s="61"/>
      <c r="F223" s="61"/>
      <c r="G223" s="61"/>
    </row>
    <row r="224" spans="1:9" x14ac:dyDescent="0.25">
      <c r="A224" s="62" t="s">
        <v>27</v>
      </c>
      <c r="B224" s="63"/>
      <c r="C224" s="63"/>
      <c r="D224" s="63"/>
      <c r="E224" s="63"/>
      <c r="F224" s="63"/>
      <c r="G224" s="63"/>
      <c r="H224" s="33"/>
      <c r="I224" s="34"/>
    </row>
    <row r="225" spans="1:9" x14ac:dyDescent="0.25">
      <c r="B225" s="2">
        <v>49</v>
      </c>
      <c r="C225" s="3" t="s">
        <v>619</v>
      </c>
      <c r="D225" s="5" t="s">
        <v>85</v>
      </c>
      <c r="G225" s="6">
        <v>240</v>
      </c>
    </row>
    <row r="226" spans="1:9" x14ac:dyDescent="0.25">
      <c r="D226" s="31" t="str">
        <f>SUBSTITUTE("Sp.mat: 0.00%",".",IF(VALUE("1.2")=1.2,".",","),2)</f>
        <v>Sp.mat: 0.00%</v>
      </c>
      <c r="F226" s="31" t="str">
        <f>SUBSTITUTE("Sp.man: 0.00%",".",IF(VALUE("1.2")=1.2,".",","),2)</f>
        <v>Sp.man: 0.00%</v>
      </c>
      <c r="G226" s="31" t="str">
        <f>SUBSTITUTE("Sp.uti: 0.00%",".",IF(VALUE("1.2")=1.2,".",","),2)</f>
        <v>Sp.uti: 0.00%</v>
      </c>
    </row>
    <row r="227" spans="1:9" x14ac:dyDescent="0.25">
      <c r="A227" s="60" t="s">
        <v>620</v>
      </c>
      <c r="B227" s="61"/>
      <c r="C227" s="61"/>
      <c r="D227" s="61"/>
      <c r="E227" s="61"/>
      <c r="F227" s="61"/>
      <c r="G227" s="61"/>
    </row>
    <row r="228" spans="1:9" x14ac:dyDescent="0.25">
      <c r="A228" s="61"/>
      <c r="B228" s="61"/>
      <c r="C228" s="61"/>
      <c r="D228" s="61"/>
      <c r="E228" s="61"/>
      <c r="F228" s="61"/>
      <c r="G228" s="61"/>
    </row>
    <row r="229" spans="1:9" x14ac:dyDescent="0.25">
      <c r="A229" s="64" t="s">
        <v>27</v>
      </c>
      <c r="B229" s="65"/>
      <c r="C229" s="65"/>
      <c r="D229" s="65"/>
      <c r="E229" s="65"/>
      <c r="F229" s="65"/>
      <c r="G229" s="65"/>
      <c r="H229" s="35"/>
      <c r="I229" s="36"/>
    </row>
    <row r="230" spans="1:9" x14ac:dyDescent="0.25">
      <c r="A230" s="67" t="s">
        <v>621</v>
      </c>
      <c r="B230" s="67"/>
      <c r="C230" s="67"/>
      <c r="D230" s="67"/>
      <c r="E230" s="67"/>
      <c r="F230" s="67"/>
      <c r="G230" s="67"/>
      <c r="H230" s="67"/>
      <c r="I230" s="67"/>
    </row>
    <row r="231" spans="1:9" x14ac:dyDescent="0.25">
      <c r="B231" s="2">
        <v>50</v>
      </c>
      <c r="C231" s="3" t="s">
        <v>622</v>
      </c>
      <c r="D231" s="5" t="s">
        <v>85</v>
      </c>
      <c r="G231" s="6">
        <v>130</v>
      </c>
    </row>
    <row r="232" spans="1:9" x14ac:dyDescent="0.25">
      <c r="D232" s="31" t="str">
        <f>SUBSTITUTE("Sp.mat: 0.00%",".",IF(VALUE("1.2")=1.2,".",","),2)</f>
        <v>Sp.mat: 0.00%</v>
      </c>
      <c r="F232" s="31" t="str">
        <f>SUBSTITUTE("Sp.man: 0.00%",".",IF(VALUE("1.2")=1.2,".",","),2)</f>
        <v>Sp.man: 0.00%</v>
      </c>
      <c r="G232" s="31" t="str">
        <f>SUBSTITUTE("Sp.uti: 0.00%",".",IF(VALUE("1.2")=1.2,".",","),2)</f>
        <v>Sp.uti: 0.00%</v>
      </c>
    </row>
    <row r="233" spans="1:9" x14ac:dyDescent="0.25">
      <c r="A233" s="60" t="s">
        <v>623</v>
      </c>
      <c r="B233" s="61"/>
      <c r="C233" s="61"/>
      <c r="D233" s="61"/>
      <c r="E233" s="61"/>
      <c r="F233" s="61"/>
      <c r="G233" s="61"/>
    </row>
    <row r="234" spans="1:9" x14ac:dyDescent="0.25">
      <c r="A234" s="61"/>
      <c r="B234" s="61"/>
      <c r="C234" s="61"/>
      <c r="D234" s="61"/>
      <c r="E234" s="61"/>
      <c r="F234" s="61"/>
      <c r="G234" s="61"/>
    </row>
    <row r="235" spans="1:9" x14ac:dyDescent="0.25">
      <c r="A235" s="64" t="s">
        <v>27</v>
      </c>
      <c r="B235" s="65"/>
      <c r="C235" s="65"/>
      <c r="D235" s="65"/>
      <c r="E235" s="65"/>
      <c r="F235" s="65"/>
      <c r="G235" s="65"/>
      <c r="H235" s="35"/>
      <c r="I235" s="36"/>
    </row>
    <row r="236" spans="1:9" x14ac:dyDescent="0.25">
      <c r="A236" s="67" t="s">
        <v>624</v>
      </c>
      <c r="B236" s="67"/>
      <c r="C236" s="67"/>
      <c r="D236" s="67"/>
      <c r="E236" s="67"/>
      <c r="F236" s="67"/>
      <c r="G236" s="67"/>
      <c r="H236" s="67"/>
      <c r="I236" s="67"/>
    </row>
    <row r="237" spans="1:9" x14ac:dyDescent="0.25">
      <c r="B237" s="2">
        <v>51</v>
      </c>
      <c r="C237" s="3" t="s">
        <v>622</v>
      </c>
      <c r="D237" s="5" t="s">
        <v>85</v>
      </c>
      <c r="G237" s="6">
        <v>100</v>
      </c>
    </row>
    <row r="238" spans="1:9" x14ac:dyDescent="0.25">
      <c r="D238" s="31" t="str">
        <f>SUBSTITUTE("Sp.mat: 0.00%",".",IF(VALUE("1.2")=1.2,".",","),2)</f>
        <v>Sp.mat: 0.00%</v>
      </c>
      <c r="F238" s="31" t="str">
        <f>SUBSTITUTE("Sp.man: 0.00%",".",IF(VALUE("1.2")=1.2,".",","),2)</f>
        <v>Sp.man: 0.00%</v>
      </c>
      <c r="G238" s="31" t="str">
        <f>SUBSTITUTE("Sp.uti: 0.00%",".",IF(VALUE("1.2")=1.2,".",","),2)</f>
        <v>Sp.uti: 0.00%</v>
      </c>
    </row>
    <row r="239" spans="1:9" x14ac:dyDescent="0.25">
      <c r="A239" s="60" t="s">
        <v>623</v>
      </c>
      <c r="B239" s="61"/>
      <c r="C239" s="61"/>
      <c r="D239" s="61"/>
      <c r="E239" s="61"/>
      <c r="F239" s="61"/>
      <c r="G239" s="61"/>
    </row>
    <row r="240" spans="1:9" x14ac:dyDescent="0.25">
      <c r="A240" s="61"/>
      <c r="B240" s="61"/>
      <c r="C240" s="61"/>
      <c r="D240" s="61"/>
      <c r="E240" s="61"/>
      <c r="F240" s="61"/>
      <c r="G240" s="61"/>
    </row>
    <row r="241" spans="1:9" x14ac:dyDescent="0.25">
      <c r="A241" s="64" t="s">
        <v>27</v>
      </c>
      <c r="B241" s="65"/>
      <c r="C241" s="65"/>
      <c r="D241" s="65"/>
      <c r="E241" s="65"/>
      <c r="F241" s="65"/>
      <c r="G241" s="65"/>
      <c r="H241" s="35"/>
      <c r="I241" s="36"/>
    </row>
    <row r="242" spans="1:9" x14ac:dyDescent="0.25">
      <c r="A242" s="67" t="s">
        <v>625</v>
      </c>
      <c r="B242" s="67"/>
      <c r="C242" s="67"/>
      <c r="D242" s="67"/>
      <c r="E242" s="67"/>
      <c r="F242" s="67"/>
      <c r="G242" s="67"/>
      <c r="H242" s="67"/>
      <c r="I242" s="67"/>
    </row>
    <row r="243" spans="1:9" x14ac:dyDescent="0.25">
      <c r="B243" s="2">
        <v>52</v>
      </c>
      <c r="C243" s="3" t="s">
        <v>619</v>
      </c>
      <c r="D243" s="5" t="s">
        <v>85</v>
      </c>
      <c r="G243" s="6">
        <v>670</v>
      </c>
    </row>
    <row r="244" spans="1:9" x14ac:dyDescent="0.25">
      <c r="D244" s="31" t="str">
        <f>SUBSTITUTE("Sp.mat: 0.00%",".",IF(VALUE("1.2")=1.2,".",","),2)</f>
        <v>Sp.mat: 0.00%</v>
      </c>
      <c r="F244" s="31" t="str">
        <f>SUBSTITUTE("Sp.man: 0.00%",".",IF(VALUE("1.2")=1.2,".",","),2)</f>
        <v>Sp.man: 0.00%</v>
      </c>
      <c r="G244" s="31" t="str">
        <f>SUBSTITUTE("Sp.uti: 0.00%",".",IF(VALUE("1.2")=1.2,".",","),2)</f>
        <v>Sp.uti: 0.00%</v>
      </c>
    </row>
    <row r="245" spans="1:9" x14ac:dyDescent="0.25">
      <c r="A245" s="60" t="s">
        <v>620</v>
      </c>
      <c r="B245" s="61"/>
      <c r="C245" s="61"/>
      <c r="D245" s="61"/>
      <c r="E245" s="61"/>
      <c r="F245" s="61"/>
      <c r="G245" s="61"/>
    </row>
    <row r="246" spans="1:9" x14ac:dyDescent="0.25">
      <c r="A246" s="61"/>
      <c r="B246" s="61"/>
      <c r="C246" s="61"/>
      <c r="D246" s="61"/>
      <c r="E246" s="61"/>
      <c r="F246" s="61"/>
      <c r="G246" s="61"/>
    </row>
    <row r="247" spans="1:9" x14ac:dyDescent="0.25">
      <c r="A247" s="64" t="s">
        <v>27</v>
      </c>
      <c r="B247" s="65"/>
      <c r="C247" s="65"/>
      <c r="D247" s="65"/>
      <c r="E247" s="65"/>
      <c r="F247" s="65"/>
      <c r="G247" s="65"/>
      <c r="H247" s="35"/>
      <c r="I247" s="36"/>
    </row>
    <row r="248" spans="1:9" x14ac:dyDescent="0.25">
      <c r="A248" s="67" t="s">
        <v>626</v>
      </c>
      <c r="B248" s="67"/>
      <c r="C248" s="67"/>
      <c r="D248" s="67"/>
      <c r="E248" s="67"/>
      <c r="F248" s="67"/>
      <c r="G248" s="67"/>
      <c r="H248" s="67"/>
      <c r="I248" s="67"/>
    </row>
    <row r="249" spans="1:9" x14ac:dyDescent="0.25">
      <c r="B249" s="2">
        <v>53</v>
      </c>
      <c r="C249" s="3" t="s">
        <v>197</v>
      </c>
      <c r="D249" s="5" t="s">
        <v>85</v>
      </c>
      <c r="G249" s="6">
        <v>320</v>
      </c>
    </row>
    <row r="250" spans="1:9" x14ac:dyDescent="0.25">
      <c r="D250" s="31" t="str">
        <f>SUBSTITUTE("Sp.mat: 0.00%",".",IF(VALUE("1.2")=1.2,".",","),2)</f>
        <v>Sp.mat: 0.00%</v>
      </c>
      <c r="F250" s="31" t="str">
        <f>SUBSTITUTE("Sp.man: 0.00%",".",IF(VALUE("1.2")=1.2,".",","),2)</f>
        <v>Sp.man: 0.00%</v>
      </c>
      <c r="G250" s="31" t="str">
        <f>SUBSTITUTE("Sp.uti: 0.00%",".",IF(VALUE("1.2")=1.2,".",","),2)</f>
        <v>Sp.uti: 0.00%</v>
      </c>
    </row>
    <row r="251" spans="1:9" x14ac:dyDescent="0.25">
      <c r="A251" s="60" t="s">
        <v>198</v>
      </c>
      <c r="B251" s="61"/>
      <c r="C251" s="61"/>
      <c r="D251" s="61"/>
      <c r="E251" s="61"/>
      <c r="F251" s="61"/>
      <c r="G251" s="61"/>
    </row>
    <row r="252" spans="1:9" x14ac:dyDescent="0.25">
      <c r="A252" s="61"/>
      <c r="B252" s="61"/>
      <c r="C252" s="61"/>
      <c r="D252" s="61"/>
      <c r="E252" s="61"/>
      <c r="F252" s="61"/>
      <c r="G252" s="61"/>
    </row>
    <row r="253" spans="1:9" x14ac:dyDescent="0.25">
      <c r="A253" s="64" t="s">
        <v>27</v>
      </c>
      <c r="B253" s="65"/>
      <c r="C253" s="65"/>
      <c r="D253" s="65"/>
      <c r="E253" s="65"/>
      <c r="F253" s="65"/>
      <c r="G253" s="65"/>
      <c r="H253" s="35"/>
      <c r="I253" s="36"/>
    </row>
    <row r="254" spans="1:9" x14ac:dyDescent="0.25">
      <c r="A254" s="67" t="s">
        <v>627</v>
      </c>
      <c r="B254" s="67"/>
      <c r="C254" s="67"/>
      <c r="D254" s="67"/>
      <c r="E254" s="67"/>
      <c r="F254" s="67"/>
      <c r="G254" s="67"/>
      <c r="H254" s="67"/>
      <c r="I254" s="67"/>
    </row>
    <row r="255" spans="1:9" x14ac:dyDescent="0.25">
      <c r="B255" s="2">
        <v>54</v>
      </c>
      <c r="C255" s="3" t="s">
        <v>628</v>
      </c>
      <c r="D255" s="5" t="s">
        <v>85</v>
      </c>
      <c r="G255" s="6">
        <v>230</v>
      </c>
    </row>
    <row r="256" spans="1:9" x14ac:dyDescent="0.25">
      <c r="D256" s="31" t="str">
        <f>SUBSTITUTE("Sp.mat: 0.00%",".",IF(VALUE("1.2")=1.2,".",","),2)</f>
        <v>Sp.mat: 0.00%</v>
      </c>
      <c r="F256" s="31" t="str">
        <f>SUBSTITUTE("Sp.man: 0.00%",".",IF(VALUE("1.2")=1.2,".",","),2)</f>
        <v>Sp.man: 0.00%</v>
      </c>
      <c r="G256" s="31" t="str">
        <f>SUBSTITUTE("Sp.uti: 0.00%",".",IF(VALUE("1.2")=1.2,".",","),2)</f>
        <v>Sp.uti: 0.00%</v>
      </c>
    </row>
    <row r="257" spans="1:9" x14ac:dyDescent="0.25">
      <c r="A257" s="60" t="s">
        <v>629</v>
      </c>
      <c r="B257" s="61"/>
      <c r="C257" s="61"/>
      <c r="D257" s="61"/>
      <c r="E257" s="61"/>
      <c r="F257" s="61"/>
      <c r="G257" s="61"/>
    </row>
    <row r="258" spans="1:9" x14ac:dyDescent="0.25">
      <c r="A258" s="61"/>
      <c r="B258" s="61"/>
      <c r="C258" s="61"/>
      <c r="D258" s="61"/>
      <c r="E258" s="61"/>
      <c r="F258" s="61"/>
      <c r="G258" s="61"/>
    </row>
    <row r="259" spans="1:9" x14ac:dyDescent="0.25">
      <c r="A259" s="64" t="s">
        <v>27</v>
      </c>
      <c r="B259" s="65"/>
      <c r="C259" s="65"/>
      <c r="D259" s="65"/>
      <c r="E259" s="65"/>
      <c r="F259" s="65"/>
      <c r="G259" s="65"/>
      <c r="H259" s="35"/>
      <c r="I259" s="36"/>
    </row>
    <row r="260" spans="1:9" x14ac:dyDescent="0.25">
      <c r="A260" s="67" t="s">
        <v>630</v>
      </c>
      <c r="B260" s="67"/>
      <c r="C260" s="67"/>
      <c r="D260" s="67"/>
      <c r="E260" s="67"/>
      <c r="F260" s="67"/>
      <c r="G260" s="67"/>
      <c r="H260" s="67"/>
      <c r="I260" s="67"/>
    </row>
    <row r="261" spans="1:9" x14ac:dyDescent="0.25">
      <c r="B261" s="2">
        <v>55</v>
      </c>
      <c r="C261" s="3" t="s">
        <v>631</v>
      </c>
      <c r="D261" s="5" t="s">
        <v>85</v>
      </c>
      <c r="G261" s="6">
        <v>450</v>
      </c>
    </row>
    <row r="262" spans="1:9" x14ac:dyDescent="0.25">
      <c r="D262" s="31" t="str">
        <f>SUBSTITUTE("Sp.mat: 0.00%",".",IF(VALUE("1.2")=1.2,".",","),2)</f>
        <v>Sp.mat: 0.00%</v>
      </c>
      <c r="F262" s="31" t="str">
        <f>SUBSTITUTE("Sp.man: 0.00%",".",IF(VALUE("1.2")=1.2,".",","),2)</f>
        <v>Sp.man: 0.00%</v>
      </c>
      <c r="G262" s="31" t="str">
        <f>SUBSTITUTE("Sp.uti: 0.00%",".",IF(VALUE("1.2")=1.2,".",","),2)</f>
        <v>Sp.uti: 0.00%</v>
      </c>
    </row>
    <row r="263" spans="1:9" x14ac:dyDescent="0.25">
      <c r="A263" s="60" t="s">
        <v>632</v>
      </c>
      <c r="B263" s="61"/>
      <c r="C263" s="61"/>
      <c r="D263" s="61"/>
      <c r="E263" s="61"/>
      <c r="F263" s="61"/>
      <c r="G263" s="61"/>
    </row>
    <row r="264" spans="1:9" x14ac:dyDescent="0.25">
      <c r="A264" s="61"/>
      <c r="B264" s="61"/>
      <c r="C264" s="61"/>
      <c r="D264" s="61"/>
      <c r="E264" s="61"/>
      <c r="F264" s="61"/>
      <c r="G264" s="61"/>
    </row>
    <row r="265" spans="1:9" x14ac:dyDescent="0.25">
      <c r="A265" s="62" t="s">
        <v>27</v>
      </c>
      <c r="B265" s="63"/>
      <c r="C265" s="63"/>
      <c r="D265" s="63"/>
      <c r="E265" s="63"/>
      <c r="F265" s="63"/>
      <c r="G265" s="63"/>
      <c r="H265" s="33"/>
      <c r="I265" s="34"/>
    </row>
    <row r="266" spans="1:9" x14ac:dyDescent="0.25">
      <c r="B266" s="2">
        <v>56</v>
      </c>
      <c r="C266" s="3" t="s">
        <v>513</v>
      </c>
      <c r="D266" s="5" t="s">
        <v>204</v>
      </c>
      <c r="G266" s="6">
        <v>15</v>
      </c>
    </row>
    <row r="267" spans="1:9" x14ac:dyDescent="0.25">
      <c r="D267" s="31" t="str">
        <f>SUBSTITUTE("Sp.mat: 0.00%",".",IF(VALUE("1.2")=1.2,".",","),2)</f>
        <v>Sp.mat: 0.00%</v>
      </c>
      <c r="F267" s="31" t="str">
        <f>SUBSTITUTE("Sp.man: 0.00%",".",IF(VALUE("1.2")=1.2,".",","),2)</f>
        <v>Sp.man: 0.00%</v>
      </c>
      <c r="G267" s="31" t="str">
        <f>SUBSTITUTE("Sp.uti: 0.00%",".",IF(VALUE("1.2")=1.2,".",","),2)</f>
        <v>Sp.uti: 0.00%</v>
      </c>
    </row>
    <row r="268" spans="1:9" x14ac:dyDescent="0.25">
      <c r="A268" s="60" t="s">
        <v>514</v>
      </c>
      <c r="B268" s="61"/>
      <c r="C268" s="61"/>
      <c r="D268" s="61"/>
      <c r="E268" s="61"/>
      <c r="F268" s="61"/>
      <c r="G268" s="61"/>
    </row>
    <row r="269" spans="1:9" x14ac:dyDescent="0.25">
      <c r="A269" s="61"/>
      <c r="B269" s="61"/>
      <c r="C269" s="61"/>
      <c r="D269" s="61"/>
      <c r="E269" s="61"/>
      <c r="F269" s="61"/>
      <c r="G269" s="61"/>
    </row>
    <row r="270" spans="1:9" x14ac:dyDescent="0.25">
      <c r="A270" s="62" t="s">
        <v>27</v>
      </c>
      <c r="B270" s="63"/>
      <c r="C270" s="63"/>
      <c r="D270" s="63"/>
      <c r="E270" s="63"/>
      <c r="F270" s="63"/>
      <c r="G270" s="63"/>
      <c r="H270" s="33"/>
      <c r="I270" s="34"/>
    </row>
    <row r="271" spans="1:9" x14ac:dyDescent="0.25">
      <c r="B271" s="2">
        <v>57</v>
      </c>
      <c r="C271" s="3" t="s">
        <v>513</v>
      </c>
      <c r="D271" s="5" t="s">
        <v>204</v>
      </c>
      <c r="G271" s="6">
        <v>10</v>
      </c>
    </row>
    <row r="272" spans="1:9" x14ac:dyDescent="0.25">
      <c r="D272" s="31" t="str">
        <f>SUBSTITUTE("Sp.mat: 0.00%",".",IF(VALUE("1.2")=1.2,".",","),2)</f>
        <v>Sp.mat: 0.00%</v>
      </c>
      <c r="F272" s="31" t="str">
        <f>SUBSTITUTE("Sp.man: 0.00%",".",IF(VALUE("1.2")=1.2,".",","),2)</f>
        <v>Sp.man: 0.00%</v>
      </c>
      <c r="G272" s="31" t="str">
        <f>SUBSTITUTE("Sp.uti: 0.00%",".",IF(VALUE("1.2")=1.2,".",","),2)</f>
        <v>Sp.uti: 0.00%</v>
      </c>
    </row>
    <row r="273" spans="1:9" x14ac:dyDescent="0.25">
      <c r="A273" s="60" t="s">
        <v>514</v>
      </c>
      <c r="B273" s="61"/>
      <c r="C273" s="61"/>
      <c r="D273" s="61"/>
      <c r="E273" s="61"/>
      <c r="F273" s="61"/>
      <c r="G273" s="61"/>
    </row>
    <row r="274" spans="1:9" x14ac:dyDescent="0.25">
      <c r="A274" s="61"/>
      <c r="B274" s="61"/>
      <c r="C274" s="61"/>
      <c r="D274" s="61"/>
      <c r="E274" s="61"/>
      <c r="F274" s="61"/>
      <c r="G274" s="61"/>
    </row>
    <row r="275" spans="1:9" x14ac:dyDescent="0.25">
      <c r="A275" s="62" t="s">
        <v>633</v>
      </c>
      <c r="B275" s="63"/>
      <c r="C275" s="63"/>
      <c r="D275" s="63"/>
      <c r="E275" s="63"/>
      <c r="F275" s="63"/>
      <c r="G275" s="63"/>
      <c r="H275" s="33"/>
      <c r="I275" s="34"/>
    </row>
    <row r="276" spans="1:9" x14ac:dyDescent="0.25">
      <c r="B276" s="2">
        <v>58</v>
      </c>
      <c r="C276" s="3" t="s">
        <v>516</v>
      </c>
      <c r="D276" s="5" t="s">
        <v>204</v>
      </c>
      <c r="G276" s="6">
        <v>10</v>
      </c>
    </row>
    <row r="277" spans="1:9" x14ac:dyDescent="0.25">
      <c r="D277" s="31" t="str">
        <f>SUBSTITUTE("Sp.mat: 0.00%",".",IF(VALUE("1.2")=1.2,".",","),2)</f>
        <v>Sp.mat: 0.00%</v>
      </c>
      <c r="F277" s="31" t="str">
        <f>SUBSTITUTE("Sp.man: 0.00%",".",IF(VALUE("1.2")=1.2,".",","),2)</f>
        <v>Sp.man: 0.00%</v>
      </c>
      <c r="G277" s="31" t="str">
        <f>SUBSTITUTE("Sp.uti: 0.00%",".",IF(VALUE("1.2")=1.2,".",","),2)</f>
        <v>Sp.uti: 0.00%</v>
      </c>
    </row>
    <row r="278" spans="1:9" x14ac:dyDescent="0.25">
      <c r="A278" s="60" t="s">
        <v>517</v>
      </c>
      <c r="B278" s="61"/>
      <c r="C278" s="61"/>
      <c r="D278" s="61"/>
      <c r="E278" s="61"/>
      <c r="F278" s="61"/>
      <c r="G278" s="61"/>
    </row>
    <row r="279" spans="1:9" x14ac:dyDescent="0.25">
      <c r="A279" s="61"/>
      <c r="B279" s="61"/>
      <c r="C279" s="61"/>
      <c r="D279" s="61"/>
      <c r="E279" s="61"/>
      <c r="F279" s="61"/>
      <c r="G279" s="61"/>
    </row>
    <row r="280" spans="1:9" x14ac:dyDescent="0.25">
      <c r="A280" s="62" t="s">
        <v>27</v>
      </c>
      <c r="B280" s="63"/>
      <c r="C280" s="63"/>
      <c r="D280" s="63"/>
      <c r="E280" s="63"/>
      <c r="F280" s="63"/>
      <c r="G280" s="63"/>
      <c r="H280" s="33"/>
      <c r="I280" s="34"/>
    </row>
    <row r="281" spans="1:9" x14ac:dyDescent="0.25">
      <c r="B281" s="2">
        <v>59</v>
      </c>
      <c r="C281" s="3" t="s">
        <v>634</v>
      </c>
      <c r="D281" s="5" t="s">
        <v>204</v>
      </c>
      <c r="G281" s="6">
        <v>14</v>
      </c>
    </row>
    <row r="282" spans="1:9" x14ac:dyDescent="0.25">
      <c r="D282" s="31" t="str">
        <f>SUBSTITUTE("Sp.mat: 0.00%",".",IF(VALUE("1.2")=1.2,".",","),2)</f>
        <v>Sp.mat: 0.00%</v>
      </c>
      <c r="F282" s="31" t="str">
        <f>SUBSTITUTE("Sp.man: 0.00%",".",IF(VALUE("1.2")=1.2,".",","),2)</f>
        <v>Sp.man: 0.00%</v>
      </c>
      <c r="G282" s="31" t="str">
        <f>SUBSTITUTE("Sp.uti: 0.00%",".",IF(VALUE("1.2")=1.2,".",","),2)</f>
        <v>Sp.uti: 0.00%</v>
      </c>
    </row>
    <row r="283" spans="1:9" x14ac:dyDescent="0.25">
      <c r="A283" s="60" t="s">
        <v>635</v>
      </c>
      <c r="B283" s="61"/>
      <c r="C283" s="61"/>
      <c r="D283" s="61"/>
      <c r="E283" s="61"/>
      <c r="F283" s="61"/>
      <c r="G283" s="61"/>
    </row>
    <row r="284" spans="1:9" x14ac:dyDescent="0.25">
      <c r="A284" s="61"/>
      <c r="B284" s="61"/>
      <c r="C284" s="61"/>
      <c r="D284" s="61"/>
      <c r="E284" s="61"/>
      <c r="F284" s="61"/>
      <c r="G284" s="61"/>
    </row>
    <row r="285" spans="1:9" x14ac:dyDescent="0.25">
      <c r="A285" s="62" t="s">
        <v>27</v>
      </c>
      <c r="B285" s="63"/>
      <c r="C285" s="63"/>
      <c r="D285" s="63"/>
      <c r="E285" s="63"/>
      <c r="F285" s="63"/>
      <c r="G285" s="63"/>
      <c r="H285" s="33"/>
      <c r="I285" s="34"/>
    </row>
    <row r="286" spans="1:9" x14ac:dyDescent="0.25">
      <c r="B286" s="2">
        <v>60</v>
      </c>
      <c r="C286" s="3" t="s">
        <v>283</v>
      </c>
      <c r="D286" s="5" t="s">
        <v>204</v>
      </c>
      <c r="G286" s="6">
        <v>7</v>
      </c>
    </row>
    <row r="287" spans="1:9" x14ac:dyDescent="0.25">
      <c r="D287" s="31" t="str">
        <f>SUBSTITUTE("Sp.mat: 0.00%",".",IF(VALUE("1.2")=1.2,".",","),2)</f>
        <v>Sp.mat: 0.00%</v>
      </c>
      <c r="F287" s="31" t="str">
        <f>SUBSTITUTE("Sp.man: 0.00%",".",IF(VALUE("1.2")=1.2,".",","),2)</f>
        <v>Sp.man: 0.00%</v>
      </c>
      <c r="G287" s="31" t="str">
        <f>SUBSTITUTE("Sp.uti: 0.00%",".",IF(VALUE("1.2")=1.2,".",","),2)</f>
        <v>Sp.uti: 0.00%</v>
      </c>
    </row>
    <row r="288" spans="1:9" x14ac:dyDescent="0.25">
      <c r="A288" s="60" t="s">
        <v>284</v>
      </c>
      <c r="B288" s="61"/>
      <c r="C288" s="61"/>
      <c r="D288" s="61"/>
      <c r="E288" s="61"/>
      <c r="F288" s="61"/>
      <c r="G288" s="61"/>
    </row>
    <row r="289" spans="1:9" x14ac:dyDescent="0.25">
      <c r="A289" s="61"/>
      <c r="B289" s="61"/>
      <c r="C289" s="61"/>
      <c r="D289" s="61"/>
      <c r="E289" s="61"/>
      <c r="F289" s="61"/>
      <c r="G289" s="61"/>
    </row>
    <row r="290" spans="1:9" x14ac:dyDescent="0.25">
      <c r="A290" s="62" t="s">
        <v>27</v>
      </c>
      <c r="B290" s="63"/>
      <c r="C290" s="63"/>
      <c r="D290" s="63"/>
      <c r="E290" s="63"/>
      <c r="F290" s="63"/>
      <c r="G290" s="63"/>
      <c r="H290" s="33"/>
      <c r="I290" s="34"/>
    </row>
    <row r="291" spans="1:9" x14ac:dyDescent="0.25">
      <c r="B291" s="2">
        <v>61</v>
      </c>
      <c r="C291" s="3" t="s">
        <v>636</v>
      </c>
      <c r="D291" s="5" t="s">
        <v>204</v>
      </c>
      <c r="G291" s="6">
        <v>1</v>
      </c>
    </row>
    <row r="292" spans="1:9" x14ac:dyDescent="0.25">
      <c r="D292" s="31" t="str">
        <f>SUBSTITUTE("Sp.mat: -100.00%",".",IF(VALUE("1.2")=1.2,".",","),2)</f>
        <v>Sp.mat: -100.00%</v>
      </c>
      <c r="F292" s="31" t="str">
        <f>SUBSTITUTE("Sp.man: 0.00%",".",IF(VALUE("1.2")=1.2,".",","),2)</f>
        <v>Sp.man: 0.00%</v>
      </c>
      <c r="G292" s="31" t="str">
        <f>SUBSTITUTE("Sp.uti: 0.00%",".",IF(VALUE("1.2")=1.2,".",","),2)</f>
        <v>Sp.uti: 0.00%</v>
      </c>
    </row>
    <row r="293" spans="1:9" x14ac:dyDescent="0.25">
      <c r="A293" s="60" t="s">
        <v>637</v>
      </c>
      <c r="B293" s="61"/>
      <c r="C293" s="61"/>
      <c r="D293" s="61"/>
      <c r="E293" s="61"/>
      <c r="F293" s="61"/>
      <c r="G293" s="61"/>
    </row>
    <row r="294" spans="1:9" x14ac:dyDescent="0.25">
      <c r="A294" s="61"/>
      <c r="B294" s="61"/>
      <c r="C294" s="61"/>
      <c r="D294" s="61"/>
      <c r="E294" s="61"/>
      <c r="F294" s="61"/>
      <c r="G294" s="61"/>
    </row>
    <row r="295" spans="1:9" x14ac:dyDescent="0.25">
      <c r="A295" s="62" t="s">
        <v>27</v>
      </c>
      <c r="B295" s="63"/>
      <c r="C295" s="63"/>
      <c r="D295" s="63"/>
      <c r="E295" s="63"/>
      <c r="F295" s="63"/>
      <c r="G295" s="63"/>
      <c r="H295" s="33"/>
      <c r="I295" s="34"/>
    </row>
    <row r="296" spans="1:9" x14ac:dyDescent="0.25">
      <c r="B296" s="2">
        <v>62</v>
      </c>
      <c r="C296" s="3" t="s">
        <v>638</v>
      </c>
      <c r="D296" s="5" t="s">
        <v>204</v>
      </c>
      <c r="G296" s="6">
        <v>2</v>
      </c>
    </row>
    <row r="297" spans="1:9" x14ac:dyDescent="0.25">
      <c r="D297" s="31" t="str">
        <f>SUBSTITUTE("Sp.mat: 0.00%",".",IF(VALUE("1.2")=1.2,".",","),2)</f>
        <v>Sp.mat: 0.00%</v>
      </c>
      <c r="F297" s="31" t="str">
        <f>SUBSTITUTE("Sp.man: 0.00%",".",IF(VALUE("1.2")=1.2,".",","),2)</f>
        <v>Sp.man: 0.00%</v>
      </c>
      <c r="G297" s="31" t="str">
        <f>SUBSTITUTE("Sp.uti: 0.00%",".",IF(VALUE("1.2")=1.2,".",","),2)</f>
        <v>Sp.uti: 0.00%</v>
      </c>
    </row>
    <row r="298" spans="1:9" x14ac:dyDescent="0.25">
      <c r="A298" s="60" t="s">
        <v>639</v>
      </c>
      <c r="B298" s="61"/>
      <c r="C298" s="61"/>
      <c r="D298" s="61"/>
      <c r="E298" s="61"/>
      <c r="F298" s="61"/>
      <c r="G298" s="61"/>
    </row>
    <row r="299" spans="1:9" x14ac:dyDescent="0.25">
      <c r="A299" s="61"/>
      <c r="B299" s="61"/>
      <c r="C299" s="61"/>
      <c r="D299" s="61"/>
      <c r="E299" s="61"/>
      <c r="F299" s="61"/>
      <c r="G299" s="61"/>
    </row>
    <row r="300" spans="1:9" x14ac:dyDescent="0.25">
      <c r="A300" s="62" t="s">
        <v>27</v>
      </c>
      <c r="B300" s="63"/>
      <c r="C300" s="63"/>
      <c r="D300" s="63"/>
      <c r="E300" s="63"/>
      <c r="F300" s="63"/>
      <c r="G300" s="63"/>
      <c r="H300" s="33"/>
      <c r="I300" s="34"/>
    </row>
    <row r="301" spans="1:9" x14ac:dyDescent="0.25">
      <c r="B301" s="2">
        <v>63</v>
      </c>
      <c r="C301" s="3" t="s">
        <v>640</v>
      </c>
      <c r="D301" s="5" t="s">
        <v>204</v>
      </c>
      <c r="G301" s="6">
        <v>1</v>
      </c>
    </row>
    <row r="302" spans="1:9" x14ac:dyDescent="0.25">
      <c r="D302" s="31" t="str">
        <f>SUBSTITUTE("Sp.mat: 0.00%",".",IF(VALUE("1.2")=1.2,".",","),2)</f>
        <v>Sp.mat: 0.00%</v>
      </c>
      <c r="F302" s="31" t="str">
        <f>SUBSTITUTE("Sp.man: 0.00%",".",IF(VALUE("1.2")=1.2,".",","),2)</f>
        <v>Sp.man: 0.00%</v>
      </c>
      <c r="G302" s="31" t="str">
        <f>SUBSTITUTE("Sp.uti: 0.00%",".",IF(VALUE("1.2")=1.2,".",","),2)</f>
        <v>Sp.uti: 0.00%</v>
      </c>
    </row>
    <row r="303" spans="1:9" x14ac:dyDescent="0.25">
      <c r="A303" s="60" t="s">
        <v>641</v>
      </c>
      <c r="B303" s="61"/>
      <c r="C303" s="61"/>
      <c r="D303" s="61"/>
      <c r="E303" s="61"/>
      <c r="F303" s="61"/>
      <c r="G303" s="61"/>
    </row>
    <row r="304" spans="1:9" x14ac:dyDescent="0.25">
      <c r="A304" s="61"/>
      <c r="B304" s="61"/>
      <c r="C304" s="61"/>
      <c r="D304" s="61"/>
      <c r="E304" s="61"/>
      <c r="F304" s="61"/>
      <c r="G304" s="61"/>
    </row>
    <row r="305" spans="1:19" x14ac:dyDescent="0.25">
      <c r="A305" s="62" t="s">
        <v>642</v>
      </c>
      <c r="B305" s="63"/>
      <c r="C305" s="63"/>
      <c r="D305" s="63"/>
      <c r="E305" s="63"/>
      <c r="F305" s="63"/>
      <c r="G305" s="63"/>
      <c r="H305" s="33"/>
      <c r="I305" s="34"/>
    </row>
    <row r="306" spans="1:19" x14ac:dyDescent="0.25">
      <c r="B306" s="37" t="s">
        <v>97</v>
      </c>
      <c r="E306" s="4">
        <f>SUMIF(J13:J305,"1",I13:I305)</f>
        <v>0</v>
      </c>
      <c r="F306" s="4">
        <f>SUMIF(J13:J305,"2",I13:I305)</f>
        <v>0</v>
      </c>
      <c r="G306" s="4">
        <f>SUMIF(J13:J305,"3",I13:I305)</f>
        <v>0</v>
      </c>
      <c r="H306" s="4">
        <f>SUMIF(J13:J305,"4",I13:I305)</f>
        <v>0</v>
      </c>
      <c r="I306" s="4">
        <f>SUMIF(J13:J305,"5",I13:I305)</f>
        <v>0</v>
      </c>
      <c r="K306" s="4">
        <f>SUMIF(J13:J305,"3",K13:K305)</f>
        <v>0</v>
      </c>
      <c r="L306" s="4">
        <f>SUMIF(J13:J305,"3",L13:L305)</f>
        <v>0</v>
      </c>
      <c r="M306" s="4">
        <f>SUMIF(J13:J305,"3",M13:M305)</f>
        <v>0</v>
      </c>
      <c r="N306" s="4">
        <f>SUMIF(J13:J305,"4",N13:N305)</f>
        <v>0</v>
      </c>
      <c r="O306" s="4">
        <f>SUMIF(J13:J305,"4",O13:O305)</f>
        <v>0</v>
      </c>
      <c r="P306" s="4">
        <f>SUMIF(J13:J305,"4",P13:P305)</f>
        <v>0</v>
      </c>
      <c r="Q306" s="4">
        <f>SUMIF(J13:J305,"4",Q13:Q305)</f>
        <v>0</v>
      </c>
      <c r="R306" s="4">
        <f>SUMIF(J13:J305,"4",R13:R305)</f>
        <v>0</v>
      </c>
      <c r="S306" s="4">
        <f>SUMIF(J13:J305,"4",S13:S305)</f>
        <v>0</v>
      </c>
    </row>
    <row r="307" spans="1:19" hidden="1" x14ac:dyDescent="0.25">
      <c r="B307" s="37" t="s">
        <v>98</v>
      </c>
    </row>
    <row r="308" spans="1:19" hidden="1" x14ac:dyDescent="0.25">
      <c r="B308" s="37" t="s">
        <v>99</v>
      </c>
      <c r="G308" s="4">
        <f>$K$306*1</f>
        <v>0</v>
      </c>
    </row>
    <row r="309" spans="1:19" hidden="1" x14ac:dyDescent="0.25">
      <c r="B309" s="37" t="s">
        <v>100</v>
      </c>
      <c r="G309" s="4">
        <f>$L$306*1</f>
        <v>0</v>
      </c>
    </row>
    <row r="310" spans="1:19" hidden="1" x14ac:dyDescent="0.25">
      <c r="B310" s="37" t="s">
        <v>101</v>
      </c>
      <c r="G310" s="4">
        <f>G306-G308-G309</f>
        <v>0</v>
      </c>
    </row>
    <row r="311" spans="1:19" hidden="1" x14ac:dyDescent="0.25">
      <c r="B311" s="37" t="s">
        <v>102</v>
      </c>
      <c r="E311" s="4">
        <f>IF("G"="Nu",0*1,0)</f>
        <v>0</v>
      </c>
      <c r="I311" s="4">
        <f>E311</f>
        <v>0</v>
      </c>
    </row>
    <row r="312" spans="1:19" hidden="1" x14ac:dyDescent="0.25">
      <c r="B312" s="37" t="s">
        <v>103</v>
      </c>
      <c r="D312" s="38" t="str">
        <f>CONCATENATE(TEXT(0,REPLACE("#.####",2,1,"."))," x")</f>
        <v>. x</v>
      </c>
      <c r="E312" s="4">
        <f>IF("G"="Nu",0*1,0)</f>
        <v>0</v>
      </c>
      <c r="I312" s="4">
        <f>E312*0</f>
        <v>0</v>
      </c>
    </row>
    <row r="313" spans="1:19" x14ac:dyDescent="0.25">
      <c r="B313" s="37" t="s">
        <v>104</v>
      </c>
      <c r="E313" s="4">
        <f>0</f>
        <v>0</v>
      </c>
      <c r="F313" s="4">
        <f>0</f>
        <v>0</v>
      </c>
      <c r="G313" s="4">
        <f>0</f>
        <v>0</v>
      </c>
      <c r="H313" s="4">
        <f>IF(H306=0,1,H324/H306)</f>
        <v>1</v>
      </c>
    </row>
    <row r="314" spans="1:19" x14ac:dyDescent="0.25">
      <c r="B314" s="39" t="s">
        <v>105</v>
      </c>
      <c r="C314" s="40"/>
      <c r="D314" s="41"/>
      <c r="E314" s="42"/>
      <c r="F314" s="42"/>
      <c r="G314" s="43"/>
      <c r="H314" s="32"/>
      <c r="I314" s="44"/>
    </row>
    <row r="315" spans="1:19" hidden="1" x14ac:dyDescent="0.25">
      <c r="B315" s="45" t="str">
        <f>CONCATENATE("  ","Impozit manopera        ")</f>
        <v xml:space="preserve">  Impozit manopera        </v>
      </c>
      <c r="D315" s="38">
        <f>0</f>
        <v>0</v>
      </c>
      <c r="F315" s="4">
        <f>F306*F313*D315</f>
        <v>0</v>
      </c>
      <c r="I315" s="46">
        <f t="shared" ref="I315:I322" si="0">F315</f>
        <v>0</v>
      </c>
    </row>
    <row r="316" spans="1:19" x14ac:dyDescent="0.25">
      <c r="B316" s="45" t="str">
        <f>CONCATENATE("  ","C.A.S.                  ")</f>
        <v xml:space="preserve">  C.A.S.                  </v>
      </c>
      <c r="D316" s="38">
        <f>0</f>
        <v>0</v>
      </c>
      <c r="F316" s="4">
        <f>(F306*F313+F315)*D316</f>
        <v>0</v>
      </c>
      <c r="I316" s="4">
        <f t="shared" si="0"/>
        <v>0</v>
      </c>
    </row>
    <row r="317" spans="1:19" x14ac:dyDescent="0.25">
      <c r="B317" s="45" t="str">
        <f>CONCATENATE("  ","C.A.S.S.                ")</f>
        <v xml:space="preserve">  C.A.S.S.                </v>
      </c>
      <c r="D317" s="38">
        <f>0</f>
        <v>0</v>
      </c>
      <c r="F317" s="4">
        <f>(F306*F313+F315)*D317</f>
        <v>0</v>
      </c>
      <c r="I317" s="4">
        <f t="shared" si="0"/>
        <v>0</v>
      </c>
    </row>
    <row r="318" spans="1:19" x14ac:dyDescent="0.25">
      <c r="B318" s="45" t="str">
        <f>CONCATENATE("  ","Aj.somaj                ")</f>
        <v xml:space="preserve">  Aj.somaj                </v>
      </c>
      <c r="D318" s="38">
        <f>0</f>
        <v>0</v>
      </c>
      <c r="F318" s="4">
        <f>(F306*F313+F315)*D318</f>
        <v>0</v>
      </c>
      <c r="I318" s="4">
        <f t="shared" si="0"/>
        <v>0</v>
      </c>
    </row>
    <row r="319" spans="1:19" x14ac:dyDescent="0.25">
      <c r="B319" s="45" t="str">
        <f>CONCATENATE("  ","Acc. munca, boli profes.")</f>
        <v xml:space="preserve">  Acc. munca, boli profes.</v>
      </c>
      <c r="D319" s="38">
        <f>0</f>
        <v>0</v>
      </c>
      <c r="F319" s="4">
        <f>(F306*F313+F315)*D319</f>
        <v>0</v>
      </c>
      <c r="I319" s="4">
        <f t="shared" si="0"/>
        <v>0</v>
      </c>
    </row>
    <row r="320" spans="1:19" x14ac:dyDescent="0.25">
      <c r="B320" s="45" t="str">
        <f>CONCATENATE("  ","Contr.Concedii Medicale ")</f>
        <v xml:space="preserve">  Contr.Concedii Medicale </v>
      </c>
      <c r="D320" s="38">
        <f>0</f>
        <v>0</v>
      </c>
      <c r="F320" s="4">
        <f>(F306*F313+F315)*D320</f>
        <v>0</v>
      </c>
      <c r="I320" s="4">
        <f t="shared" si="0"/>
        <v>0</v>
      </c>
    </row>
    <row r="321" spans="1:9" x14ac:dyDescent="0.25">
      <c r="B321" s="45" t="str">
        <f>CONCATENATE("  ","Comision ITM            ")</f>
        <v xml:space="preserve">  Comision ITM            </v>
      </c>
      <c r="D321" s="38">
        <f>0</f>
        <v>0</v>
      </c>
      <c r="F321" s="4">
        <f>(F306*F313+F315)*D321</f>
        <v>0</v>
      </c>
      <c r="I321" s="4">
        <f t="shared" si="0"/>
        <v>0</v>
      </c>
    </row>
    <row r="322" spans="1:9" x14ac:dyDescent="0.25">
      <c r="B322" s="45" t="str">
        <f>CONCATENATE("  ","Fond garantare salarii  ")</f>
        <v xml:space="preserve">  Fond garantare salarii  </v>
      </c>
      <c r="D322" s="38">
        <f>0</f>
        <v>0</v>
      </c>
      <c r="F322" s="4">
        <f>(F306*F313+F315)*D322</f>
        <v>0</v>
      </c>
      <c r="I322" s="4">
        <f t="shared" si="0"/>
        <v>0</v>
      </c>
    </row>
    <row r="323" spans="1:9" hidden="1" x14ac:dyDescent="0.25">
      <c r="B323" s="45" t="str">
        <f>CONCATENATE("  ","Chelt.tr.aprov.,depozit.")</f>
        <v xml:space="preserve">  Chelt.tr.aprov.,depozit.</v>
      </c>
      <c r="D323" s="38">
        <f>0</f>
        <v>0</v>
      </c>
      <c r="E323" s="4">
        <f>(E306+I311+I312)*E313*D323</f>
        <v>0</v>
      </c>
      <c r="I323" s="4">
        <f>E323</f>
        <v>0</v>
      </c>
    </row>
    <row r="324" spans="1:9" x14ac:dyDescent="0.25">
      <c r="B324" s="39" t="s">
        <v>106</v>
      </c>
      <c r="C324" s="40"/>
      <c r="D324" s="41"/>
      <c r="E324" s="44">
        <f>(E306+I311+I312)*E313+E323</f>
        <v>0</v>
      </c>
      <c r="F324" s="44">
        <f>F306*F313+F315+F316+F317+F318+F319+F320+F321+F322</f>
        <v>0</v>
      </c>
      <c r="G324" s="44">
        <f>G306*G313</f>
        <v>0</v>
      </c>
      <c r="H324" s="44">
        <f>($N$306*0+$O$306*0+$P$306*0)*1</f>
        <v>0</v>
      </c>
      <c r="I324" s="44">
        <f>SUM(E324:H324)</f>
        <v>0</v>
      </c>
    </row>
    <row r="325" spans="1:9" x14ac:dyDescent="0.25">
      <c r="B325" s="39" t="s">
        <v>107</v>
      </c>
      <c r="C325" s="40"/>
      <c r="D325" s="47">
        <f>0</f>
        <v>0</v>
      </c>
      <c r="E325" s="42" t="s">
        <v>108</v>
      </c>
      <c r="F325" s="42"/>
      <c r="G325" s="43"/>
      <c r="H325" s="32"/>
      <c r="I325" s="44">
        <f>I324*D325</f>
        <v>0</v>
      </c>
    </row>
    <row r="326" spans="1:9" x14ac:dyDescent="0.25">
      <c r="B326" s="39" t="s">
        <v>109</v>
      </c>
      <c r="C326" s="40"/>
      <c r="D326" s="47">
        <f>0</f>
        <v>0</v>
      </c>
      <c r="E326" s="42" t="s">
        <v>110</v>
      </c>
      <c r="F326" s="42"/>
      <c r="G326" s="43"/>
      <c r="H326" s="32"/>
      <c r="I326" s="44">
        <f>(I324+I325)*D326</f>
        <v>0</v>
      </c>
    </row>
    <row r="327" spans="1:9" hidden="1" x14ac:dyDescent="0.25">
      <c r="B327" s="37" t="s">
        <v>102</v>
      </c>
      <c r="D327" s="42" t="str">
        <f>CONCATENATE(TEXT(0,REPLACE("#.####",2,1,"."))," x")</f>
        <v>. x</v>
      </c>
      <c r="E327" s="4">
        <f>IF("G"="Nu",0*1,0)</f>
        <v>0</v>
      </c>
      <c r="I327" s="4">
        <f>E327*0</f>
        <v>0</v>
      </c>
    </row>
    <row r="328" spans="1:9" hidden="1" x14ac:dyDescent="0.25">
      <c r="B328" s="37" t="s">
        <v>103</v>
      </c>
      <c r="D328" s="38" t="str">
        <f>CONCATENATE(TEXT(0,REPLACE("#.####",2,1,"."))," x ",TEXT(0,REPLACE("#.####",2,1,"."))," x")</f>
        <v>. x . x</v>
      </c>
      <c r="E328" s="4">
        <f>IF("G"="Nu",0*1,0)</f>
        <v>0</v>
      </c>
      <c r="I328" s="4">
        <f>E328*0*0</f>
        <v>0</v>
      </c>
    </row>
    <row r="329" spans="1:9" x14ac:dyDescent="0.25">
      <c r="B329" s="39" t="s">
        <v>111</v>
      </c>
      <c r="C329" s="40"/>
      <c r="D329" s="49" t="s">
        <v>112</v>
      </c>
      <c r="E329" s="42"/>
      <c r="F329" s="42"/>
      <c r="G329" s="43"/>
      <c r="H329" s="32"/>
      <c r="I329" s="44">
        <f>I324+I325+I326+I327+I328</f>
        <v>0</v>
      </c>
    </row>
    <row r="330" spans="1:9" x14ac:dyDescent="0.25">
      <c r="B330" s="48"/>
      <c r="C330" s="40"/>
      <c r="D330" s="41"/>
      <c r="E330" s="42"/>
      <c r="F330" s="42"/>
      <c r="G330" s="43"/>
      <c r="H330" s="32"/>
      <c r="I330" s="44"/>
    </row>
    <row r="332" spans="1:9" x14ac:dyDescent="0.25">
      <c r="A332" s="59" t="s">
        <v>692</v>
      </c>
    </row>
    <row r="333" spans="1:9" x14ac:dyDescent="0.25">
      <c r="A333" s="59" t="s">
        <v>693</v>
      </c>
    </row>
  </sheetData>
  <mergeCells count="133">
    <mergeCell ref="A17:G17"/>
    <mergeCell ref="A18:I18"/>
    <mergeCell ref="A21:G22"/>
    <mergeCell ref="A23:G23"/>
    <mergeCell ref="A26:G27"/>
    <mergeCell ref="A28:G28"/>
    <mergeCell ref="A1:D1"/>
    <mergeCell ref="A2:I2"/>
    <mergeCell ref="A4:I4"/>
    <mergeCell ref="A5:I5"/>
    <mergeCell ref="A6:H6"/>
    <mergeCell ref="A15:G16"/>
    <mergeCell ref="A43:G44"/>
    <mergeCell ref="A45:G45"/>
    <mergeCell ref="A46:I46"/>
    <mergeCell ref="A49:G50"/>
    <mergeCell ref="A51:G51"/>
    <mergeCell ref="A54:G55"/>
    <mergeCell ref="A29:I29"/>
    <mergeCell ref="A32:G33"/>
    <mergeCell ref="A34:G34"/>
    <mergeCell ref="A35:I35"/>
    <mergeCell ref="A38:G39"/>
    <mergeCell ref="A40:G40"/>
    <mergeCell ref="A68:G68"/>
    <mergeCell ref="A71:G72"/>
    <mergeCell ref="A73:G73"/>
    <mergeCell ref="A74:I74"/>
    <mergeCell ref="A77:G78"/>
    <mergeCell ref="A79:G79"/>
    <mergeCell ref="A56:G56"/>
    <mergeCell ref="A57:I57"/>
    <mergeCell ref="A60:G61"/>
    <mergeCell ref="A62:G62"/>
    <mergeCell ref="A63:I63"/>
    <mergeCell ref="A66:G67"/>
    <mergeCell ref="A95:G95"/>
    <mergeCell ref="A98:G99"/>
    <mergeCell ref="A100:G100"/>
    <mergeCell ref="A103:G104"/>
    <mergeCell ref="A105:G105"/>
    <mergeCell ref="A108:G109"/>
    <mergeCell ref="A82:G83"/>
    <mergeCell ref="A84:G84"/>
    <mergeCell ref="A85:I85"/>
    <mergeCell ref="A88:G89"/>
    <mergeCell ref="A90:G90"/>
    <mergeCell ref="A93:G94"/>
    <mergeCell ref="A125:G125"/>
    <mergeCell ref="A128:G129"/>
    <mergeCell ref="A130:G130"/>
    <mergeCell ref="A133:G134"/>
    <mergeCell ref="A135:G135"/>
    <mergeCell ref="A138:G139"/>
    <mergeCell ref="A110:G110"/>
    <mergeCell ref="A113:G114"/>
    <mergeCell ref="A115:G115"/>
    <mergeCell ref="A118:G119"/>
    <mergeCell ref="A120:G120"/>
    <mergeCell ref="A123:G124"/>
    <mergeCell ref="A152:G152"/>
    <mergeCell ref="A155:G156"/>
    <mergeCell ref="A157:G157"/>
    <mergeCell ref="A160:G161"/>
    <mergeCell ref="A162:G162"/>
    <mergeCell ref="A165:G166"/>
    <mergeCell ref="A140:G140"/>
    <mergeCell ref="A141:I141"/>
    <mergeCell ref="A144:G145"/>
    <mergeCell ref="A146:G146"/>
    <mergeCell ref="A147:I147"/>
    <mergeCell ref="A150:G151"/>
    <mergeCell ref="A182:G182"/>
    <mergeCell ref="A185:G186"/>
    <mergeCell ref="A187:G187"/>
    <mergeCell ref="A190:G191"/>
    <mergeCell ref="A192:G192"/>
    <mergeCell ref="A193:I193"/>
    <mergeCell ref="A167:G167"/>
    <mergeCell ref="A170:G171"/>
    <mergeCell ref="A172:G172"/>
    <mergeCell ref="A175:G176"/>
    <mergeCell ref="A177:G177"/>
    <mergeCell ref="A180:G181"/>
    <mergeCell ref="A209:G209"/>
    <mergeCell ref="A212:G213"/>
    <mergeCell ref="A214:G214"/>
    <mergeCell ref="A217:G218"/>
    <mergeCell ref="A219:G219"/>
    <mergeCell ref="A222:G223"/>
    <mergeCell ref="A196:G197"/>
    <mergeCell ref="A198:G198"/>
    <mergeCell ref="A199:I199"/>
    <mergeCell ref="A202:G203"/>
    <mergeCell ref="A204:G204"/>
    <mergeCell ref="A207:G208"/>
    <mergeCell ref="A236:I236"/>
    <mergeCell ref="A239:G240"/>
    <mergeCell ref="A241:G241"/>
    <mergeCell ref="A242:I242"/>
    <mergeCell ref="A245:G246"/>
    <mergeCell ref="A247:G247"/>
    <mergeCell ref="A224:G224"/>
    <mergeCell ref="A227:G228"/>
    <mergeCell ref="A229:G229"/>
    <mergeCell ref="A230:I230"/>
    <mergeCell ref="A233:G234"/>
    <mergeCell ref="A235:G235"/>
    <mergeCell ref="A260:I260"/>
    <mergeCell ref="A263:G264"/>
    <mergeCell ref="A265:G265"/>
    <mergeCell ref="A268:G269"/>
    <mergeCell ref="A270:G270"/>
    <mergeCell ref="A273:G274"/>
    <mergeCell ref="A248:I248"/>
    <mergeCell ref="A251:G252"/>
    <mergeCell ref="A253:G253"/>
    <mergeCell ref="A254:I254"/>
    <mergeCell ref="A257:G258"/>
    <mergeCell ref="A259:G259"/>
    <mergeCell ref="A305:G305"/>
    <mergeCell ref="A290:G290"/>
    <mergeCell ref="A293:G294"/>
    <mergeCell ref="A295:G295"/>
    <mergeCell ref="A298:G299"/>
    <mergeCell ref="A300:G300"/>
    <mergeCell ref="A303:G304"/>
    <mergeCell ref="A275:G275"/>
    <mergeCell ref="A278:G279"/>
    <mergeCell ref="A280:G280"/>
    <mergeCell ref="A283:G284"/>
    <mergeCell ref="A285:G285"/>
    <mergeCell ref="A288:G289"/>
  </mergeCells>
  <printOptions horizontalCentered="1"/>
  <pageMargins left="0.4" right="0.2" top="0.4" bottom="0.7" header="0.4" footer="0.5"/>
  <pageSetup paperSize="9" orientation="portrait" r:id="rId1"/>
  <headerFooter>
    <oddFooter>&amp;L&amp;"Lucida Handwriting"&amp;08Sistem informatic proiectat de SofteH Plus srl. Tel:323.78.37&amp;R&amp;"Lucida Handwriting"&amp;08Data listarii:&amp;D  &amp;BPag.&amp;P</oddFooter>
  </headerFooter>
  <rowBreaks count="7" manualBreakCount="7">
    <brk id="46" max="16383" man="1"/>
    <brk id="90" max="16383" man="1"/>
    <brk id="135" max="16383" man="1"/>
    <brk id="177" max="16383" man="1"/>
    <brk id="219" max="16383" man="1"/>
    <brk id="260" max="16383" man="1"/>
    <brk id="3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O.OB02 D.CAT17</vt:lpstr>
      <vt:lpstr>O.OB02 D.CAT18</vt:lpstr>
      <vt:lpstr>O.OB02 D.CAT19</vt:lpstr>
      <vt:lpstr>O.OB02 D.CAT20</vt:lpstr>
      <vt:lpstr>O.OB02 D.CAT20_</vt:lpstr>
      <vt:lpstr> D.CAT20_</vt:lpstr>
      <vt:lpstr>O.OB02 D.CAT21</vt:lpstr>
      <vt:lpstr>O.OB02 D.CAT22</vt:lpstr>
      <vt:lpstr>O.OB02 D.CAT23</vt:lpstr>
      <vt:lpstr>O.OB02 D.CAT24</vt:lpstr>
      <vt:lpstr>O.OB02 D.CAT25_</vt:lpstr>
      <vt:lpstr> D.CAT25_</vt:lpstr>
      <vt:lpstr>' D.CAT20_'!Print_Titles</vt:lpstr>
      <vt:lpstr>' D.CAT25_'!Print_Titles</vt:lpstr>
      <vt:lpstr>'O.OB02 D.CAT17'!Print_Titles</vt:lpstr>
      <vt:lpstr>'O.OB02 D.CAT18'!Print_Titles</vt:lpstr>
      <vt:lpstr>'O.OB02 D.CAT19'!Print_Titles</vt:lpstr>
      <vt:lpstr>'O.OB02 D.CAT20'!Print_Titles</vt:lpstr>
      <vt:lpstr>'O.OB02 D.CAT20_'!Print_Titles</vt:lpstr>
      <vt:lpstr>'O.OB02 D.CAT21'!Print_Titles</vt:lpstr>
      <vt:lpstr>'O.OB02 D.CAT22'!Print_Titles</vt:lpstr>
      <vt:lpstr>'O.OB02 D.CAT23'!Print_Titles</vt:lpstr>
      <vt:lpstr>'O.OB02 D.CAT24'!Print_Titles</vt:lpstr>
      <vt:lpstr>'O.OB02 D.CAT25_'!Print_Titles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2018-08-08T18:11:11Z</dcterms:created>
  <dcterms:modified xsi:type="dcterms:W3CDTF">2018-08-08T18:24:45Z</dcterms:modified>
</cp:coreProperties>
</file>